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2975" windowHeight="14250" tabRatio="696"/>
  </bookViews>
  <sheets>
    <sheet name="Krycí list-01+02" sheetId="6" r:id="rId1"/>
    <sheet name="Krycí list-stavební část" sheetId="1" r:id="rId2"/>
    <sheet name="Rekapitulace" sheetId="2" r:id="rId3"/>
    <sheet name="Položky" sheetId="3" r:id="rId4"/>
    <sheet name="Krycí list-elektro" sheetId="5" r:id="rId5"/>
    <sheet name="Rozpočet" sheetId="4" r:id="rId6"/>
  </sheets>
  <definedNames>
    <definedName name="cisloobjektu" localSheetId="0">'Krycí list-01+02'!$A$5</definedName>
    <definedName name="cisloobjektu" localSheetId="4">'Krycí list-elektro'!$A$5</definedName>
    <definedName name="cisloobjektu">'Krycí list-stavební část'!$A$5</definedName>
    <definedName name="cislostavby" localSheetId="0">'Krycí list-01+02'!$A$7</definedName>
    <definedName name="cislostavby" localSheetId="4">'Krycí list-elektro'!$A$7</definedName>
    <definedName name="cislostavby">'Krycí list-stavební část'!$A$7</definedName>
    <definedName name="Datum" localSheetId="0">'Krycí list-01+02'!$B$27</definedName>
    <definedName name="Datum" localSheetId="4">'Krycí list-elektro'!$B$27</definedName>
    <definedName name="Datum">'Krycí list-stavební část'!$B$27</definedName>
    <definedName name="Dil">Rekapitulace!$A$6</definedName>
    <definedName name="Dodavka">Rekapitulace!$G$25</definedName>
    <definedName name="Dodavka0" localSheetId="0">Položky!#REF!</definedName>
    <definedName name="Dodavka0" localSheetId="4">Položky!#REF!</definedName>
    <definedName name="Dodavka0">Položky!#REF!</definedName>
    <definedName name="HSV">Rekapitulace!$E$25</definedName>
    <definedName name="HSV0" localSheetId="0">Položky!#REF!</definedName>
    <definedName name="HSV0" localSheetId="4">Položky!#REF!</definedName>
    <definedName name="HSV0">Položky!#REF!</definedName>
    <definedName name="HZS">Rekapitulace!$I$25</definedName>
    <definedName name="HZS0" localSheetId="0">Položky!#REF!</definedName>
    <definedName name="HZS0" localSheetId="4">Položky!#REF!</definedName>
    <definedName name="HZS0">Položky!#REF!</definedName>
    <definedName name="JKSO" localSheetId="0">'Krycí list-01+02'!$G$2</definedName>
    <definedName name="JKSO" localSheetId="4">'Krycí list-elektro'!$G$2</definedName>
    <definedName name="JKSO">'Krycí list-stavební část'!$G$2</definedName>
    <definedName name="MJ" localSheetId="0">'Krycí list-01+02'!$G$5</definedName>
    <definedName name="MJ" localSheetId="4">'Krycí list-elektro'!$G$5</definedName>
    <definedName name="MJ">'Krycí list-stavební část'!$G$5</definedName>
    <definedName name="Mont">Rekapitulace!$H$25</definedName>
    <definedName name="Montaz0" localSheetId="0">Položky!#REF!</definedName>
    <definedName name="Montaz0" localSheetId="4">Položky!#REF!</definedName>
    <definedName name="Montaz0">Položky!#REF!</definedName>
    <definedName name="NazevDilu">Rekapitulace!$B$6</definedName>
    <definedName name="nazevobjektu" localSheetId="0">'Krycí list-01+02'!$C$5</definedName>
    <definedName name="nazevobjektu" localSheetId="4">'Krycí list-elektro'!$C$5</definedName>
    <definedName name="nazevobjektu">'Krycí list-stavební část'!$C$5</definedName>
    <definedName name="nazevstavby" localSheetId="0">'Krycí list-01+02'!$C$7</definedName>
    <definedName name="nazevstavby" localSheetId="4">'Krycí list-elektro'!$C$7</definedName>
    <definedName name="nazevstavby">'Krycí list-stavební část'!$C$7</definedName>
    <definedName name="_xlnm.Print_Titles" localSheetId="3">Položky!$1:$6</definedName>
    <definedName name="_xlnm.Print_Titles" localSheetId="2">Rekapitulace!$1:$6</definedName>
    <definedName name="Objednatel" localSheetId="0">'Krycí list-01+02'!$C$10</definedName>
    <definedName name="Objednatel" localSheetId="4">'Krycí list-elektro'!$C$10</definedName>
    <definedName name="Objednatel">'Krycí list-stavební část'!$C$10</definedName>
    <definedName name="_xlnm.Print_Area" localSheetId="0">'Krycí list-01+02'!$A$1:$G$45</definedName>
    <definedName name="_xlnm.Print_Area" localSheetId="4">'Krycí list-elektro'!$A$1:$G$45</definedName>
    <definedName name="_xlnm.Print_Area" localSheetId="1">'Krycí list-stavební část'!$A$1:$G$45</definedName>
    <definedName name="_xlnm.Print_Area" localSheetId="3">Položky!$A$1:$G$109</definedName>
    <definedName name="_xlnm.Print_Area" localSheetId="2">Rekapitulace!$A$1:$I$39</definedName>
    <definedName name="PocetMJ" localSheetId="0">'Krycí list-01+02'!$G$6</definedName>
    <definedName name="PocetMJ" localSheetId="4">'Krycí list-elektro'!$G$6</definedName>
    <definedName name="PocetMJ">'Krycí list-stavební část'!$G$6</definedName>
    <definedName name="Poznamka" localSheetId="0">'Krycí list-01+02'!$B$37</definedName>
    <definedName name="Poznamka" localSheetId="4">'Krycí list-elektro'!$B$37</definedName>
    <definedName name="Poznamka">'Krycí list-stavební část'!$B$37</definedName>
    <definedName name="Projektant" localSheetId="0">'Krycí list-01+02'!$C$8</definedName>
    <definedName name="Projektant" localSheetId="4">'Krycí list-elektro'!$C$8</definedName>
    <definedName name="Projektant">'Krycí list-stavební část'!$C$8</definedName>
    <definedName name="PSV">Rekapitulace!$F$25</definedName>
    <definedName name="PSV0" localSheetId="0">Položky!#REF!</definedName>
    <definedName name="PSV0" localSheetId="4">Položky!#REF!</definedName>
    <definedName name="PSV0">Položky!#REF!</definedName>
    <definedName name="SazbaDPH1" localSheetId="0">'Krycí list-01+02'!$C$30</definedName>
    <definedName name="SazbaDPH1" localSheetId="4">'Krycí list-elektro'!$C$30</definedName>
    <definedName name="SazbaDPH1">'Krycí list-stavební část'!$C$30</definedName>
    <definedName name="SazbaDPH2" localSheetId="0">'Krycí list-01+02'!$C$32</definedName>
    <definedName name="SazbaDPH2" localSheetId="4">'Krycí list-elektro'!$C$32</definedName>
    <definedName name="SazbaDPH2">'Krycí list-stavební část'!$C$32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3" hidden="1">0</definedName>
    <definedName name="solver_num" localSheetId="3" hidden="1">0</definedName>
    <definedName name="solver_opt" localSheetId="3" hidden="1">Položky!#REF!</definedName>
    <definedName name="solver_typ" localSheetId="3" hidden="1">1</definedName>
    <definedName name="solver_val" localSheetId="3" hidden="1">0</definedName>
    <definedName name="Typ" localSheetId="0">Položky!#REF!</definedName>
    <definedName name="Typ" localSheetId="4">Položky!#REF!</definedName>
    <definedName name="Typ">Položky!#REF!</definedName>
    <definedName name="VRN">Rekapitulace!$H$38</definedName>
    <definedName name="VRNKc" localSheetId="0">Rekapitulace!#REF!</definedName>
    <definedName name="VRNKc" localSheetId="4">Rekapitulace!#REF!</definedName>
    <definedName name="VRNKc">Rekapitulace!#REF!</definedName>
    <definedName name="VRNnazev" localSheetId="0">Rekapitulace!#REF!</definedName>
    <definedName name="VRNnazev" localSheetId="4">Rekapitulace!#REF!</definedName>
    <definedName name="VRNnazev">Rekapitulace!#REF!</definedName>
    <definedName name="VRNproc" localSheetId="0">Rekapitulace!#REF!</definedName>
    <definedName name="VRNproc" localSheetId="4">Rekapitulace!#REF!</definedName>
    <definedName name="VRNproc">Rekapitulace!#REF!</definedName>
    <definedName name="VRNzakl" localSheetId="0">Rekapitulace!#REF!</definedName>
    <definedName name="VRNzakl" localSheetId="4">Rekapitulace!#REF!</definedName>
    <definedName name="VRNzakl">Rekapitulace!#REF!</definedName>
    <definedName name="Zakazka" localSheetId="0">'Krycí list-01+02'!$G$11</definedName>
    <definedName name="Zakazka" localSheetId="4">'Krycí list-elektro'!$G$11</definedName>
    <definedName name="Zakazka">'Krycí list-stavební část'!$G$11</definedName>
    <definedName name="Zaklad22" localSheetId="0">'Krycí list-01+02'!$F$32</definedName>
    <definedName name="Zaklad22" localSheetId="4">'Krycí list-elektro'!$F$32</definedName>
    <definedName name="Zaklad22">'Krycí list-stavební část'!$F$32</definedName>
    <definedName name="Zaklad5" localSheetId="0">'Krycí list-01+02'!$F$30</definedName>
    <definedName name="Zaklad5" localSheetId="4">'Krycí list-elektro'!$F$30</definedName>
    <definedName name="Zaklad5">'Krycí list-stavební část'!$F$30</definedName>
    <definedName name="Zhotovitel" localSheetId="0">'Krycí list-01+02'!$C$11:$E$11</definedName>
    <definedName name="Zhotovitel" localSheetId="4">'Krycí list-elektro'!$C$11:$E$11</definedName>
    <definedName name="Zhotovitel">'Krycí list-stavební část'!$C$11:$E$11</definedName>
  </definedNames>
  <calcPr calcId="124519"/>
</workbook>
</file>

<file path=xl/calcChain.xml><?xml version="1.0" encoding="utf-8"?>
<calcChain xmlns="http://schemas.openxmlformats.org/spreadsheetml/2006/main">
  <c r="F30" i="6"/>
  <c r="F30" i="5"/>
  <c r="C23"/>
  <c r="C33" i="6"/>
  <c r="F33" s="1"/>
  <c r="C31"/>
  <c r="D21"/>
  <c r="C21"/>
  <c r="D20"/>
  <c r="D19"/>
  <c r="D18"/>
  <c r="C18"/>
  <c r="D17"/>
  <c r="C17"/>
  <c r="D16"/>
  <c r="C16"/>
  <c r="D15"/>
  <c r="C15"/>
  <c r="C19" s="1"/>
  <c r="C22" s="1"/>
  <c r="C9"/>
  <c r="G7"/>
  <c r="D2"/>
  <c r="C33" i="5" l="1"/>
  <c r="F33" s="1"/>
  <c r="C31"/>
  <c r="D21"/>
  <c r="C21"/>
  <c r="D20"/>
  <c r="D19"/>
  <c r="D18"/>
  <c r="C18"/>
  <c r="D17"/>
  <c r="C17"/>
  <c r="D16"/>
  <c r="C16"/>
  <c r="D15"/>
  <c r="C15"/>
  <c r="C9"/>
  <c r="G7"/>
  <c r="D2"/>
  <c r="C2"/>
  <c r="I128" i="4"/>
  <c r="G20" s="1"/>
  <c r="I112"/>
  <c r="I111"/>
  <c r="I110"/>
  <c r="A110"/>
  <c r="A111" s="1"/>
  <c r="A112" s="1"/>
  <c r="I109"/>
  <c r="I117" s="1"/>
  <c r="G19" s="1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A78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I77"/>
  <c r="I102" s="1"/>
  <c r="A77"/>
  <c r="I76"/>
  <c r="A76"/>
  <c r="I75"/>
  <c r="A75"/>
  <c r="I74"/>
  <c r="I99" s="1"/>
  <c r="I68"/>
  <c r="G17" s="1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I42"/>
  <c r="A42"/>
  <c r="I41"/>
  <c r="A41"/>
  <c r="I40"/>
  <c r="I32"/>
  <c r="I31"/>
  <c r="I30"/>
  <c r="I34" s="1"/>
  <c r="K16" s="1"/>
  <c r="K22" s="1"/>
  <c r="A28"/>
  <c r="K15"/>
  <c r="D21" i="1"/>
  <c r="D20"/>
  <c r="D19"/>
  <c r="D18"/>
  <c r="D17"/>
  <c r="D16"/>
  <c r="D15"/>
  <c r="BE108" i="3"/>
  <c r="BD108"/>
  <c r="BC108"/>
  <c r="BB108"/>
  <c r="BA108"/>
  <c r="G108"/>
  <c r="BE107"/>
  <c r="BD107"/>
  <c r="BC107"/>
  <c r="BB107"/>
  <c r="G107"/>
  <c r="BA107" s="1"/>
  <c r="BE106"/>
  <c r="BD106"/>
  <c r="BC106"/>
  <c r="BB106"/>
  <c r="G106"/>
  <c r="BA106" s="1"/>
  <c r="BE105"/>
  <c r="BD105"/>
  <c r="BC105"/>
  <c r="BB105"/>
  <c r="G105"/>
  <c r="BA105" s="1"/>
  <c r="BE104"/>
  <c r="BD104"/>
  <c r="BC104"/>
  <c r="BB104"/>
  <c r="BA104"/>
  <c r="G104"/>
  <c r="BE103"/>
  <c r="BD103"/>
  <c r="BC103"/>
  <c r="BB103"/>
  <c r="G103"/>
  <c r="G109" s="1"/>
  <c r="BE102"/>
  <c r="BD102"/>
  <c r="BC102"/>
  <c r="BB102"/>
  <c r="BA102"/>
  <c r="G102"/>
  <c r="BE101"/>
  <c r="BE109" s="1"/>
  <c r="I24" i="2" s="1"/>
  <c r="BD101" i="3"/>
  <c r="BD109" s="1"/>
  <c r="H24" i="2" s="1"/>
  <c r="BC101" i="3"/>
  <c r="BC109" s="1"/>
  <c r="G24" i="2" s="1"/>
  <c r="BB101" i="3"/>
  <c r="BA101"/>
  <c r="G101"/>
  <c r="B24" i="2"/>
  <c r="A24"/>
  <c r="BB109" i="3"/>
  <c r="F24" i="2" s="1"/>
  <c r="C109" i="3"/>
  <c r="BE98"/>
  <c r="BD98"/>
  <c r="BC98"/>
  <c r="BA98"/>
  <c r="BA99" s="1"/>
  <c r="E23" i="2" s="1"/>
  <c r="G98" i="3"/>
  <c r="BB98" s="1"/>
  <c r="BB99" s="1"/>
  <c r="F23" i="2" s="1"/>
  <c r="BE97" i="3"/>
  <c r="BE99" s="1"/>
  <c r="I23" i="2" s="1"/>
  <c r="BD97" i="3"/>
  <c r="BD99" s="1"/>
  <c r="H23" i="2" s="1"/>
  <c r="BC97" i="3"/>
  <c r="BC99" s="1"/>
  <c r="G23" i="2" s="1"/>
  <c r="BB97" i="3"/>
  <c r="BA97"/>
  <c r="G97"/>
  <c r="B23" i="2"/>
  <c r="A23"/>
  <c r="C99" i="3"/>
  <c r="BE94"/>
  <c r="BD94"/>
  <c r="BC94"/>
  <c r="BA94"/>
  <c r="G94"/>
  <c r="BB94" s="1"/>
  <c r="BE93"/>
  <c r="BD93"/>
  <c r="BC93"/>
  <c r="BC95" s="1"/>
  <c r="G22" i="2" s="1"/>
  <c r="BA93" i="3"/>
  <c r="G93"/>
  <c r="BB93" s="1"/>
  <c r="BE92"/>
  <c r="BD92"/>
  <c r="BC92"/>
  <c r="BB92"/>
  <c r="BA92"/>
  <c r="G92"/>
  <c r="BE91"/>
  <c r="BD91"/>
  <c r="BC91"/>
  <c r="BA91"/>
  <c r="G91"/>
  <c r="BB91" s="1"/>
  <c r="BE90"/>
  <c r="BD90"/>
  <c r="BC90"/>
  <c r="BA90"/>
  <c r="G90"/>
  <c r="BB90" s="1"/>
  <c r="BE89"/>
  <c r="BD89"/>
  <c r="BD95" s="1"/>
  <c r="H22" i="2" s="1"/>
  <c r="BC89" i="3"/>
  <c r="BB89"/>
  <c r="BA89"/>
  <c r="G89"/>
  <c r="B22" i="2"/>
  <c r="A22"/>
  <c r="BA95" i="3"/>
  <c r="E22" i="2" s="1"/>
  <c r="C95" i="3"/>
  <c r="BE86"/>
  <c r="BD86"/>
  <c r="BC86"/>
  <c r="BA86"/>
  <c r="G86"/>
  <c r="BB86" s="1"/>
  <c r="BE85"/>
  <c r="BD85"/>
  <c r="BC85"/>
  <c r="BA85"/>
  <c r="G85"/>
  <c r="BB85" s="1"/>
  <c r="BE84"/>
  <c r="BD84"/>
  <c r="BC84"/>
  <c r="BC87" s="1"/>
  <c r="G21" i="2" s="1"/>
  <c r="BA84" i="3"/>
  <c r="BA87" s="1"/>
  <c r="E21" i="2" s="1"/>
  <c r="G84" i="3"/>
  <c r="BB84" s="1"/>
  <c r="B21" i="2"/>
  <c r="A21"/>
  <c r="C87" i="3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B78"/>
  <c r="BA78"/>
  <c r="G78"/>
  <c r="BE77"/>
  <c r="BD77"/>
  <c r="BC77"/>
  <c r="BA77"/>
  <c r="G77"/>
  <c r="BB77" s="1"/>
  <c r="BE76"/>
  <c r="BD76"/>
  <c r="BC76"/>
  <c r="BA76"/>
  <c r="G76"/>
  <c r="BB76" s="1"/>
  <c r="BE75"/>
  <c r="BD75"/>
  <c r="BD82" s="1"/>
  <c r="H20" i="2" s="1"/>
  <c r="BC75" i="3"/>
  <c r="BC82" s="1"/>
  <c r="G20" i="2" s="1"/>
  <c r="BB75" i="3"/>
  <c r="BA75"/>
  <c r="G75"/>
  <c r="B20" i="2"/>
  <c r="A20"/>
  <c r="BA82" i="3"/>
  <c r="E20" i="2" s="1"/>
  <c r="C82" i="3"/>
  <c r="BE72"/>
  <c r="BD72"/>
  <c r="BC72"/>
  <c r="BA72"/>
  <c r="G72"/>
  <c r="BB72" s="1"/>
  <c r="BE71"/>
  <c r="BD71"/>
  <c r="BC71"/>
  <c r="BA71"/>
  <c r="G71"/>
  <c r="BB71" s="1"/>
  <c r="BE70"/>
  <c r="BD70"/>
  <c r="BC70"/>
  <c r="BA70"/>
  <c r="BA73" s="1"/>
  <c r="E19" i="2" s="1"/>
  <c r="G70" i="3"/>
  <c r="BB70" s="1"/>
  <c r="BE69"/>
  <c r="BD69"/>
  <c r="BC69"/>
  <c r="BA69"/>
  <c r="G69"/>
  <c r="BB69" s="1"/>
  <c r="B19" i="2"/>
  <c r="A19"/>
  <c r="BE73" i="3"/>
  <c r="I19" i="2" s="1"/>
  <c r="C73" i="3"/>
  <c r="BE66"/>
  <c r="BD66"/>
  <c r="BC66"/>
  <c r="BA66"/>
  <c r="BA67" s="1"/>
  <c r="E18" i="2" s="1"/>
  <c r="G66" i="3"/>
  <c r="BB66" s="1"/>
  <c r="BE65"/>
  <c r="BE67" s="1"/>
  <c r="I18" i="2" s="1"/>
  <c r="BD65" i="3"/>
  <c r="BD67" s="1"/>
  <c r="H18" i="2" s="1"/>
  <c r="BC65" i="3"/>
  <c r="BC67" s="1"/>
  <c r="G18" i="2" s="1"/>
  <c r="BA65" i="3"/>
  <c r="G65"/>
  <c r="BB65" s="1"/>
  <c r="BB67" s="1"/>
  <c r="F18" i="2" s="1"/>
  <c r="B18"/>
  <c r="A18"/>
  <c r="C67" i="3"/>
  <c r="BE62"/>
  <c r="BD62"/>
  <c r="BC62"/>
  <c r="BA62"/>
  <c r="G62"/>
  <c r="BB62" s="1"/>
  <c r="BE61"/>
  <c r="BD61"/>
  <c r="BC61"/>
  <c r="BA61"/>
  <c r="G61"/>
  <c r="BB61" s="1"/>
  <c r="BE60"/>
  <c r="BD60"/>
  <c r="BD63" s="1"/>
  <c r="H17" i="2" s="1"/>
  <c r="BC60" i="3"/>
  <c r="BC63" s="1"/>
  <c r="G17" i="2" s="1"/>
  <c r="BA60" i="3"/>
  <c r="G60"/>
  <c r="BB60" s="1"/>
  <c r="B17" i="2"/>
  <c r="A17"/>
  <c r="BA63" i="3"/>
  <c r="E17" i="2" s="1"/>
  <c r="C63" i="3"/>
  <c r="BE57"/>
  <c r="BD57"/>
  <c r="BC57"/>
  <c r="BA57"/>
  <c r="G57"/>
  <c r="BB57" s="1"/>
  <c r="BE56"/>
  <c r="BD56"/>
  <c r="BC56"/>
  <c r="BC58" s="1"/>
  <c r="G16" i="2" s="1"/>
  <c r="BA56" i="3"/>
  <c r="G56"/>
  <c r="BB56" s="1"/>
  <c r="BE55"/>
  <c r="BD55"/>
  <c r="BC55"/>
  <c r="BA55"/>
  <c r="G55"/>
  <c r="BB55" s="1"/>
  <c r="BE54"/>
  <c r="BD54"/>
  <c r="BC54"/>
  <c r="BA54"/>
  <c r="G54"/>
  <c r="BB54" s="1"/>
  <c r="BE53"/>
  <c r="BE58" s="1"/>
  <c r="I16" i="2" s="1"/>
  <c r="BD53" i="3"/>
  <c r="BC53"/>
  <c r="BA53"/>
  <c r="G53"/>
  <c r="BB53" s="1"/>
  <c r="B16" i="2"/>
  <c r="A16"/>
  <c r="C58" i="3"/>
  <c r="BE50"/>
  <c r="BD50"/>
  <c r="BC50"/>
  <c r="BA50"/>
  <c r="G50"/>
  <c r="BB50" s="1"/>
  <c r="BE49"/>
  <c r="BD49"/>
  <c r="BC49"/>
  <c r="BB49"/>
  <c r="BA49"/>
  <c r="G49"/>
  <c r="BE48"/>
  <c r="BD48"/>
  <c r="BC48"/>
  <c r="BA48"/>
  <c r="G48"/>
  <c r="BB48" s="1"/>
  <c r="BE47"/>
  <c r="BD47"/>
  <c r="BC47"/>
  <c r="BA47"/>
  <c r="G47"/>
  <c r="BB47" s="1"/>
  <c r="BE46"/>
  <c r="BE51" s="1"/>
  <c r="I15" i="2" s="1"/>
  <c r="BD46" i="3"/>
  <c r="BC46"/>
  <c r="BB46"/>
  <c r="BA46"/>
  <c r="G46"/>
  <c r="BE45"/>
  <c r="BD45"/>
  <c r="BC45"/>
  <c r="BC51" s="1"/>
  <c r="G15" i="2" s="1"/>
  <c r="BB45" i="3"/>
  <c r="BA45"/>
  <c r="BA51" s="1"/>
  <c r="E15" i="2" s="1"/>
  <c r="G45" i="3"/>
  <c r="G51" s="1"/>
  <c r="B15" i="2"/>
  <c r="A15"/>
  <c r="C51" i="3"/>
  <c r="BD42"/>
  <c r="BC42"/>
  <c r="BB42"/>
  <c r="BA42"/>
  <c r="G42"/>
  <c r="BE42" s="1"/>
  <c r="BE41"/>
  <c r="BD41"/>
  <c r="BC41"/>
  <c r="BB41"/>
  <c r="BA41"/>
  <c r="G4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C43" s="1"/>
  <c r="G14" i="2" s="1"/>
  <c r="BA35" i="3"/>
  <c r="G35"/>
  <c r="BB35" s="1"/>
  <c r="B14" i="2"/>
  <c r="A14"/>
  <c r="C43" i="3"/>
  <c r="BE32"/>
  <c r="BE33" s="1"/>
  <c r="I13" i="2" s="1"/>
  <c r="BD32" i="3"/>
  <c r="BC32"/>
  <c r="BB32"/>
  <c r="BA32"/>
  <c r="G32"/>
  <c r="BE31"/>
  <c r="BD31"/>
  <c r="BD33" s="1"/>
  <c r="H13" i="2" s="1"/>
  <c r="BC31" i="3"/>
  <c r="BA31"/>
  <c r="G31"/>
  <c r="BB31" s="1"/>
  <c r="BE30"/>
  <c r="BD30"/>
  <c r="BC30"/>
  <c r="BC33" s="1"/>
  <c r="G13" i="2" s="1"/>
  <c r="BA30" i="3"/>
  <c r="BA33" s="1"/>
  <c r="E13" i="2" s="1"/>
  <c r="G30" i="3"/>
  <c r="BB30" s="1"/>
  <c r="B13" i="2"/>
  <c r="A13"/>
  <c r="C33" i="3"/>
  <c r="BE27"/>
  <c r="BE28" s="1"/>
  <c r="I12" i="2" s="1"/>
  <c r="BD27" i="3"/>
  <c r="BD28" s="1"/>
  <c r="H12" i="2" s="1"/>
  <c r="BC27" i="3"/>
  <c r="BC28" s="1"/>
  <c r="G12" i="2" s="1"/>
  <c r="BB27" i="3"/>
  <c r="BB28" s="1"/>
  <c r="F12" i="2" s="1"/>
  <c r="BA27" i="3"/>
  <c r="G27"/>
  <c r="B12" i="2"/>
  <c r="A12"/>
  <c r="BA28" i="3"/>
  <c r="E12" i="2" s="1"/>
  <c r="G28" i="3"/>
  <c r="C28"/>
  <c r="BE24"/>
  <c r="BD24"/>
  <c r="BC24"/>
  <c r="BB24"/>
  <c r="BB25" s="1"/>
  <c r="F11" i="2" s="1"/>
  <c r="G24" i="3"/>
  <c r="BA24" s="1"/>
  <c r="BA25" s="1"/>
  <c r="E11" i="2" s="1"/>
  <c r="H11"/>
  <c r="B11"/>
  <c r="A11"/>
  <c r="BE25" i="3"/>
  <c r="I11" i="2" s="1"/>
  <c r="BD25" i="3"/>
  <c r="BC25"/>
  <c r="G11" i="2" s="1"/>
  <c r="C25" i="3"/>
  <c r="BE21"/>
  <c r="BE22" s="1"/>
  <c r="I10" i="2" s="1"/>
  <c r="BD21" i="3"/>
  <c r="BD22" s="1"/>
  <c r="H10" i="2" s="1"/>
  <c r="BC21" i="3"/>
  <c r="BC22" s="1"/>
  <c r="G10" i="2" s="1"/>
  <c r="BB21" i="3"/>
  <c r="BB22" s="1"/>
  <c r="F10" i="2" s="1"/>
  <c r="BA21" i="3"/>
  <c r="G21"/>
  <c r="B10" i="2"/>
  <c r="A10"/>
  <c r="BA22" i="3"/>
  <c r="E10" i="2" s="1"/>
  <c r="G22" i="3"/>
  <c r="C22"/>
  <c r="BE18"/>
  <c r="BD18"/>
  <c r="BC18"/>
  <c r="BB18"/>
  <c r="G18"/>
  <c r="BA18" s="1"/>
  <c r="BE17"/>
  <c r="BE19" s="1"/>
  <c r="I9" i="2" s="1"/>
  <c r="BD17" i="3"/>
  <c r="BD19" s="1"/>
  <c r="H9" i="2" s="1"/>
  <c r="BC17" i="3"/>
  <c r="BB17"/>
  <c r="G17"/>
  <c r="G19" s="1"/>
  <c r="B9" i="2"/>
  <c r="A9"/>
  <c r="BC19" i="3"/>
  <c r="G9" i="2" s="1"/>
  <c r="C19" i="3"/>
  <c r="BE14"/>
  <c r="BD14"/>
  <c r="BD15" s="1"/>
  <c r="H8" i="2" s="1"/>
  <c r="BC14" i="3"/>
  <c r="BC15" s="1"/>
  <c r="G8" i="2" s="1"/>
  <c r="BB14" i="3"/>
  <c r="BB15" s="1"/>
  <c r="F8" i="2" s="1"/>
  <c r="G14" i="3"/>
  <c r="BA14" s="1"/>
  <c r="BA15" s="1"/>
  <c r="E8" i="2" s="1"/>
  <c r="B8"/>
  <c r="A8"/>
  <c r="BE15" i="3"/>
  <c r="I8" i="2" s="1"/>
  <c r="C15" i="3"/>
  <c r="BE11"/>
  <c r="BD11"/>
  <c r="BC11"/>
  <c r="BB11"/>
  <c r="G11"/>
  <c r="BA11" s="1"/>
  <c r="BE10"/>
  <c r="BE12" s="1"/>
  <c r="I7" i="2" s="1"/>
  <c r="BD10" i="3"/>
  <c r="BC10"/>
  <c r="BB10"/>
  <c r="G10"/>
  <c r="BA10" s="1"/>
  <c r="BE9"/>
  <c r="BD9"/>
  <c r="BC9"/>
  <c r="BB9"/>
  <c r="G9"/>
  <c r="BA9" s="1"/>
  <c r="BE8"/>
  <c r="BD8"/>
  <c r="BC8"/>
  <c r="BC12" s="1"/>
  <c r="G7" i="2" s="1"/>
  <c r="BB8" i="3"/>
  <c r="G8"/>
  <c r="BA8" s="1"/>
  <c r="B7" i="2"/>
  <c r="A7"/>
  <c r="C12" i="3"/>
  <c r="E4"/>
  <c r="C4"/>
  <c r="F3"/>
  <c r="C3"/>
  <c r="C2" i="2"/>
  <c r="C1"/>
  <c r="C33" i="1"/>
  <c r="F33" s="1"/>
  <c r="C31"/>
  <c r="C9"/>
  <c r="G7"/>
  <c r="D2"/>
  <c r="C2"/>
  <c r="C19" i="5" l="1"/>
  <c r="C22" s="1"/>
  <c r="I101" i="4"/>
  <c r="I104" s="1"/>
  <c r="G18" s="1"/>
  <c r="G22" s="1"/>
  <c r="E25" s="1"/>
  <c r="E26" s="1"/>
  <c r="BB33" i="3"/>
  <c r="F13" i="2" s="1"/>
  <c r="BB12" i="3"/>
  <c r="F7" i="2" s="1"/>
  <c r="F25" s="1"/>
  <c r="C16" i="1" s="1"/>
  <c r="BE43" i="3"/>
  <c r="I14" i="2" s="1"/>
  <c r="I25" s="1"/>
  <c r="C21" i="1" s="1"/>
  <c r="BD87" i="3"/>
  <c r="H21" i="2" s="1"/>
  <c r="BA103" i="3"/>
  <c r="BA109" s="1"/>
  <c r="E24" i="2" s="1"/>
  <c r="BD12" i="3"/>
  <c r="H7" i="2" s="1"/>
  <c r="BB19" i="3"/>
  <c r="F9" i="2" s="1"/>
  <c r="BB95" i="3"/>
  <c r="F22" i="2" s="1"/>
  <c r="BD51" i="3"/>
  <c r="H15" i="2" s="1"/>
  <c r="BE63" i="3"/>
  <c r="I17" i="2" s="1"/>
  <c r="G73" i="3"/>
  <c r="BE82"/>
  <c r="I20" i="2" s="1"/>
  <c r="BE95" i="3"/>
  <c r="I22" i="2" s="1"/>
  <c r="G99" i="3"/>
  <c r="BA43"/>
  <c r="E14" i="2" s="1"/>
  <c r="BD43" i="3"/>
  <c r="H14" i="2" s="1"/>
  <c r="H25" s="1"/>
  <c r="C17" i="1" s="1"/>
  <c r="BA58" i="3"/>
  <c r="E16" i="2" s="1"/>
  <c r="BD58" i="3"/>
  <c r="H16" i="2" s="1"/>
  <c r="BD73" i="3"/>
  <c r="H19" i="2" s="1"/>
  <c r="BB43" i="3"/>
  <c r="F14" i="2" s="1"/>
  <c r="BB58" i="3"/>
  <c r="F16" i="2" s="1"/>
  <c r="BC73" i="3"/>
  <c r="G19" i="2" s="1"/>
  <c r="BE87" i="3"/>
  <c r="I21" i="2" s="1"/>
  <c r="BB73" i="3"/>
  <c r="F19" i="2" s="1"/>
  <c r="BB87" i="3"/>
  <c r="F21" i="2" s="1"/>
  <c r="BA12" i="3"/>
  <c r="E7" i="2" s="1"/>
  <c r="BB51" i="3"/>
  <c r="F15" i="2" s="1"/>
  <c r="G25"/>
  <c r="C18" i="1" s="1"/>
  <c r="BB63" i="3"/>
  <c r="F17" i="2" s="1"/>
  <c r="BB82" i="3"/>
  <c r="F20" i="2" s="1"/>
  <c r="G12" i="3"/>
  <c r="BA17"/>
  <c r="BA19" s="1"/>
  <c r="E9" i="2" s="1"/>
  <c r="G25" i="3"/>
  <c r="G33"/>
  <c r="G43"/>
  <c r="G58"/>
  <c r="G15"/>
  <c r="G63"/>
  <c r="G67"/>
  <c r="G82"/>
  <c r="G87"/>
  <c r="G95"/>
  <c r="E25" i="2" l="1"/>
  <c r="C15" i="1" l="1"/>
  <c r="C19" s="1"/>
  <c r="C22" s="1"/>
  <c r="G36" i="2"/>
  <c r="I36" s="1"/>
  <c r="G21" i="6" s="1"/>
  <c r="G34" i="2"/>
  <c r="I34" s="1"/>
  <c r="G19" i="6" s="1"/>
  <c r="G32" i="2"/>
  <c r="I32" s="1"/>
  <c r="G17" i="6" s="1"/>
  <c r="G30" i="2"/>
  <c r="I30" s="1"/>
  <c r="G37"/>
  <c r="I37" s="1"/>
  <c r="G35"/>
  <c r="I35" s="1"/>
  <c r="G20" i="6" s="1"/>
  <c r="G33" i="2"/>
  <c r="I33" s="1"/>
  <c r="G18" i="6" s="1"/>
  <c r="G31" i="2"/>
  <c r="I31" s="1"/>
  <c r="G16" i="6" s="1"/>
  <c r="G15" i="5" l="1"/>
  <c r="G15" i="6"/>
  <c r="G21" i="1"/>
  <c r="G21" i="5"/>
  <c r="G16" i="1"/>
  <c r="G16" i="5"/>
  <c r="G19" i="1"/>
  <c r="G19" i="5"/>
  <c r="G20" i="1"/>
  <c r="G20" i="5"/>
  <c r="G17" i="1"/>
  <c r="G17" i="5"/>
  <c r="G18" i="1"/>
  <c r="G18" i="5"/>
  <c r="G15" i="1"/>
  <c r="H38" i="2"/>
  <c r="G23" i="6" s="1"/>
  <c r="G22" l="1"/>
  <c r="C23"/>
  <c r="G23" i="1"/>
  <c r="G22" s="1"/>
  <c r="G23" i="5"/>
  <c r="F31" i="6" l="1"/>
  <c r="F34" s="1"/>
  <c r="G22" i="5"/>
  <c r="C23" i="1"/>
  <c r="F30" s="1"/>
  <c r="F31" s="1"/>
  <c r="F34" s="1"/>
  <c r="F31" i="5" l="1"/>
  <c r="F34" s="1"/>
</calcChain>
</file>

<file path=xl/sharedStrings.xml><?xml version="1.0" encoding="utf-8"?>
<sst xmlns="http://schemas.openxmlformats.org/spreadsheetml/2006/main" count="697" uniqueCount="339">
  <si>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</si>
  <si>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</si>
  <si>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</si>
  <si>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</si>
  <si>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</si>
  <si>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</si>
  <si>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</si>
  <si>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</si>
  <si>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</si>
  <si>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</si>
  <si>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</si>
  <si>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</si>
  <si>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</si>
  <si>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</si>
  <si>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</si>
  <si>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</si>
  <si>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</si>
  <si>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</si>
  <si>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</si>
  <si>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</si>
  <si>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</si>
  <si>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</si>
  <si>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</si>
  <si>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</si>
  <si>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</si>
  <si>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</si>
  <si>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</si>
  <si>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</si>
  <si>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</si>
  <si>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</si>
  <si>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</si>
  <si>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</si>
  <si>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</si>
  <si>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</si>
  <si>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</si>
  <si>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</si>
  <si>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</si>
  <si>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</si>
  <si>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</si>
  <si>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</si>
  <si>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</si>
  <si>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</si>
  <si>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</si>
  <si>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</si>
  <si>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</si>
  <si>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</si>
  <si>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</si>
  <si>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</si>
  <si>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</si>
  <si>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</si>
  <si>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</si>
  <si>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</si>
  <si>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</si>
  <si>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</si>
  <si>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</si>
  <si>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</si>
  <si>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</si>
  <si>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</si>
  <si>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</si>
  <si>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</si>
  <si>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</si>
  <si>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</si>
  <si>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</si>
  <si>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</si>
  <si>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</si>
  <si>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</si>
  <si>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</si>
  <si>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</si>
  <si>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</si>
  <si>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</si>
  <si>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</si>
  <si>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</si>
  <si>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</si>
  <si>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</si>
  <si>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</si>
  <si>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</si>
  <si>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02</t>
  </si>
  <si>
    <t>DPS Skalice</t>
  </si>
  <si>
    <t>01</t>
  </si>
  <si>
    <t>Stavební úpravy ve 4.NP objektu</t>
  </si>
  <si>
    <t>DPS Skalice - stavební úpravy ve 4.NP objektu</t>
  </si>
  <si>
    <t>3</t>
  </si>
  <si>
    <t>Svislé a kompletní konstrukce</t>
  </si>
  <si>
    <t>342261213RS2</t>
  </si>
  <si>
    <t>Příčka sádrokarton. ocel.kce, 2x oplášť. tl.150 mm desky protipožární tl. 12,5 mm, minerál tl. 8 cm</t>
  </si>
  <si>
    <t>m2</t>
  </si>
  <si>
    <t>342267111RT4</t>
  </si>
  <si>
    <t>Obklad trámů sádrokartonem dvoustranný do 0,5/0,5m desky protipožární impreg. tl. 12,5 mm</t>
  </si>
  <si>
    <t>m</t>
  </si>
  <si>
    <t>342267112RT2</t>
  </si>
  <si>
    <t>Obklad trámů sádrokartonem třístranný do 0,5/0,5 m desky protipožární tl. 12,5 mm</t>
  </si>
  <si>
    <t>342267113RT2</t>
  </si>
  <si>
    <t>Obklad trámů sádrokartonem čtyřstranný do 0,5/0,5m desky protipožární tl. 12,5 mm</t>
  </si>
  <si>
    <t>63</t>
  </si>
  <si>
    <t>Podlahy a podlahové konstrukce</t>
  </si>
  <si>
    <t>632415102RT2</t>
  </si>
  <si>
    <t xml:space="preserve">Potěr samonivelační ručně tl. 2 mm </t>
  </si>
  <si>
    <t>64</t>
  </si>
  <si>
    <t>Výplně otvorů</t>
  </si>
  <si>
    <t>642942214R00</t>
  </si>
  <si>
    <t xml:space="preserve">Osazení zárubně do sádrokarton. příčky tl. 150 mm </t>
  </si>
  <si>
    <t>kus</t>
  </si>
  <si>
    <t>55330531</t>
  </si>
  <si>
    <t>Zárubeň ocelová S150V   900x1970x150 P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</si>
  <si>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</si>
  <si>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</si>
  <si>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</si>
  <si>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</si>
  <si>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</si>
  <si>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</si>
  <si>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965081713RT1</t>
  </si>
  <si>
    <t>Bourání dlažeb keramických tl.10 mm, nad 1 m2 ručně, dlaždice keramické</t>
  </si>
  <si>
    <t>99</t>
  </si>
  <si>
    <t>Staveništní přesun hmot</t>
  </si>
  <si>
    <t>998011002R00</t>
  </si>
  <si>
    <t xml:space="preserve">Přesun hmot pro budovy zděné výšky do 12 m </t>
  </si>
  <si>
    <t>t</t>
  </si>
  <si>
    <t>713</t>
  </si>
  <si>
    <t>Izolace tepelné</t>
  </si>
  <si>
    <t>713100832R00</t>
  </si>
  <si>
    <t xml:space="preserve">Odstr. tepelné izolace z min. desek tl. do 200 mm </t>
  </si>
  <si>
    <t>713511311R00</t>
  </si>
  <si>
    <t xml:space="preserve">Nátěr protipožární oceli, R 30 </t>
  </si>
  <si>
    <t>998713202R00</t>
  </si>
  <si>
    <t xml:space="preserve">Přesun hmot pro izolace tepelné, výšky do 12 m </t>
  </si>
  <si>
    <t>733</t>
  </si>
  <si>
    <t>Rozvod potrubí</t>
  </si>
  <si>
    <t>733161104R00</t>
  </si>
  <si>
    <t>Potrubí měděné 15 x 1 mm vč. fitinků</t>
  </si>
  <si>
    <t>73316110V1</t>
  </si>
  <si>
    <t xml:space="preserve">Uchycení potrubí Ú.T.  - závěsy, objímky, clip </t>
  </si>
  <si>
    <t>733161902R00</t>
  </si>
  <si>
    <t xml:space="preserve">Propojení měděného potrubí vytápění D 15 mm </t>
  </si>
  <si>
    <t>733161927R00</t>
  </si>
  <si>
    <t xml:space="preserve">Vsazení odbočky do stáv.měd. potrubí vytápění D 42 </t>
  </si>
  <si>
    <t>733190106R00</t>
  </si>
  <si>
    <t xml:space="preserve">Tlaková zkouška potrubí  DN 32 </t>
  </si>
  <si>
    <t>733-100</t>
  </si>
  <si>
    <t>Zednické výpomoci Ú.T. 0,1</t>
  </si>
  <si>
    <t>porc</t>
  </si>
  <si>
    <t>998733101R00</t>
  </si>
  <si>
    <t xml:space="preserve">Přesun hmot pro rozvody potrubí v obj. H do 6 m </t>
  </si>
  <si>
    <t>904      R02</t>
  </si>
  <si>
    <t>Hzs-zkousky v ramci montaz.praci Topná zkouška</t>
  </si>
  <si>
    <t>hod</t>
  </si>
  <si>
    <t>734</t>
  </si>
  <si>
    <t>Armatury</t>
  </si>
  <si>
    <t>734209102R00</t>
  </si>
  <si>
    <t xml:space="preserve">Montáž armatur závitových,s 1závitem, G 3/8 </t>
  </si>
  <si>
    <t>734209112R00</t>
  </si>
  <si>
    <t xml:space="preserve">Montáž armatur závitových,se 2závity, G 3/8 </t>
  </si>
  <si>
    <t>734001</t>
  </si>
  <si>
    <t xml:space="preserve">Ventil radiátorový dvojregul. přímý DN 10 </t>
  </si>
  <si>
    <t>734004</t>
  </si>
  <si>
    <t xml:space="preserve">Šroubení radiátorové regul., přímé, s vypouštěním </t>
  </si>
  <si>
    <t>734006</t>
  </si>
  <si>
    <t xml:space="preserve">Termostatická hlavice M30x1,5, 0-28°C </t>
  </si>
  <si>
    <t>998734203R00</t>
  </si>
  <si>
    <t xml:space="preserve">Přesun hmot pro armatury, výšky do 24 m </t>
  </si>
  <si>
    <t>735</t>
  </si>
  <si>
    <t>Otopná tělesa</t>
  </si>
  <si>
    <t>735000912R00</t>
  </si>
  <si>
    <t xml:space="preserve">Vyregulování ventilů s termost.ovládáním </t>
  </si>
  <si>
    <t>735169311V1</t>
  </si>
  <si>
    <t>Montáž otop.těles deskových vč. závěsů</t>
  </si>
  <si>
    <t>735191905R00</t>
  </si>
  <si>
    <t xml:space="preserve">Odvzdušnění otopných těles </t>
  </si>
  <si>
    <t>48454367</t>
  </si>
  <si>
    <t>Těleso otopné deskové, v.600dl.1100</t>
  </si>
  <si>
    <t>998735202R00</t>
  </si>
  <si>
    <t xml:space="preserve">Přesun hmot pro otopná tělesa, výšky do 12 m </t>
  </si>
  <si>
    <t>762</t>
  </si>
  <si>
    <t>Konstrukce tesařské</t>
  </si>
  <si>
    <t>762341912R00</t>
  </si>
  <si>
    <t xml:space="preserve">Vyřezání otvorů střech, v laťování pl. do 2 m2 </t>
  </si>
  <si>
    <t>762341922R00</t>
  </si>
  <si>
    <t xml:space="preserve">Vyřezání otvorů střech, v bednění pl. do 2 m2 </t>
  </si>
  <si>
    <t>998762202R00</t>
  </si>
  <si>
    <t xml:space="preserve">Přesun hmot pro tesařské konstrukce, výšky do 12 m </t>
  </si>
  <si>
    <t>763</t>
  </si>
  <si>
    <t>Dřevostavby</t>
  </si>
  <si>
    <t>763131915U00</t>
  </si>
  <si>
    <t>Otvor 2m2 SDK podhled se zapravením ostění oken z SDk konstrukce</t>
  </si>
  <si>
    <t>998763101R00</t>
  </si>
  <si>
    <t xml:space="preserve">Přesun hmot pro dřevostavby, výšky do 12 m </t>
  </si>
  <si>
    <t>764</t>
  </si>
  <si>
    <t>Konstrukce klempířské</t>
  </si>
  <si>
    <t>764298710R00</t>
  </si>
  <si>
    <t xml:space="preserve">Oprava spojení starých Ti-Zn plechů, do 30° </t>
  </si>
  <si>
    <t>764311821R00</t>
  </si>
  <si>
    <t xml:space="preserve">Demontáž krytiny, Rheizink, do 25 m2, do 30° </t>
  </si>
  <si>
    <t>764-100</t>
  </si>
  <si>
    <t>Příplatek za pracnost - vytvoření prostupu v krytině Rheizink</t>
  </si>
  <si>
    <t>998764202R00</t>
  </si>
  <si>
    <t xml:space="preserve">Přesun hmot pro klempířské konstr., výšky do 12 m </t>
  </si>
  <si>
    <t>766</t>
  </si>
  <si>
    <t>Konstrukce truhlářské</t>
  </si>
  <si>
    <t>766624043R00</t>
  </si>
  <si>
    <t xml:space="preserve">Montáž střešních oken rozměr 78/140 - 160 cm </t>
  </si>
  <si>
    <t>54914620</t>
  </si>
  <si>
    <t>Dveřní kování  klíč Cr</t>
  </si>
  <si>
    <t>6114025008</t>
  </si>
  <si>
    <t>Okno střešní 3060 MK10 š. 78 x v. 160 cm</t>
  </si>
  <si>
    <t>61140300.A</t>
  </si>
  <si>
    <t>Lemování okna  78x160 cm, Al provedení</t>
  </si>
  <si>
    <t>61160624</t>
  </si>
  <si>
    <t>Dveře vnitřní CPL 0,2, 2/3 sklo 1kř. 90x197</t>
  </si>
  <si>
    <t>61165704</t>
  </si>
  <si>
    <t>Dveře protipožární CPL EI30 DP3 90x197 P.</t>
  </si>
  <si>
    <t>998766201R00</t>
  </si>
  <si>
    <t xml:space="preserve">Přesun hmot pro truhlářské konstr., výšky do 6 m </t>
  </si>
  <si>
    <t>771</t>
  </si>
  <si>
    <t>Podlahy z dlaždic a obklady</t>
  </si>
  <si>
    <t>771575109RT6</t>
  </si>
  <si>
    <t>Montáž podlah keram.,hladké, tmel, 30x30 cm vč. lepicí tmel, spárovací hmota</t>
  </si>
  <si>
    <t>59764203</t>
  </si>
  <si>
    <t>Dlažba keramická matná 300x300x9 mm</t>
  </si>
  <si>
    <t>998771201R00</t>
  </si>
  <si>
    <t xml:space="preserve">Přesun hmot pro podlahy z dlaždic, výšky do 6 m </t>
  </si>
  <si>
    <t>776</t>
  </si>
  <si>
    <t>Podlahy povlakové</t>
  </si>
  <si>
    <t>776521200R00</t>
  </si>
  <si>
    <t xml:space="preserve">Lepení povlakových podlah z dílců PVC a CV (vinyl) </t>
  </si>
  <si>
    <t>776590100U00</t>
  </si>
  <si>
    <t xml:space="preserve">Vysátí podkladu nášlap ploch podlah </t>
  </si>
  <si>
    <t>28342400</t>
  </si>
  <si>
    <t>Lišta podlahová z měkčeného PVC č. h. 1357</t>
  </si>
  <si>
    <t>284</t>
  </si>
  <si>
    <t>Lepení podlahových soklíků k PVC podlahám,na lišty</t>
  </si>
  <si>
    <t>28412230</t>
  </si>
  <si>
    <t>Podlahovina PVC Forbo Novilon Prima tl. 2,0 mm 30m</t>
  </si>
  <si>
    <t>998776102R00</t>
  </si>
  <si>
    <t xml:space="preserve">Přesun hmot pro podlahy povlakové, výšky do 12 m </t>
  </si>
  <si>
    <t>784</t>
  </si>
  <si>
    <t>Malby</t>
  </si>
  <si>
    <t>784161101R00</t>
  </si>
  <si>
    <t xml:space="preserve">Penetrace podkladu nátěrem  1x </t>
  </si>
  <si>
    <t>784165512R00</t>
  </si>
  <si>
    <t xml:space="preserve">Malba , bílá, bez penetrace, 2 x </t>
  </si>
  <si>
    <t>D96</t>
  </si>
  <si>
    <t>Přesuny suti a vybouraných hmot</t>
  </si>
  <si>
    <t>979011211R00</t>
  </si>
  <si>
    <t xml:space="preserve">Svislá doprava suti a vybour. hmot za 2.NP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</si>
  <si>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</si>
  <si>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</si>
  <si>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</si>
  <si>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</si>
  <si>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</si>
  <si>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</si>
  <si>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</si>
  <si>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</si>
  <si>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</si>
  <si>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</si>
  <si>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</si>
  <si>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</si>
  <si>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979098191U00</t>
  </si>
  <si>
    <t xml:space="preserve">Skládkovné suti netříděné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</si>
  <si>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</si>
  <si>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</si>
  <si>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</si>
  <si>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</si>
  <si>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</si>
  <si>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</si>
  <si>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</si>
  <si>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</si>
  <si>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 stavebního objektu:</t>
  </si>
  <si>
    <t>Stavba:</t>
  </si>
  <si>
    <t>Stavební úpravy ve 4. NP objektu Skalice</t>
  </si>
  <si>
    <t>parc. č. 6/8, k. ú. Skalice</t>
  </si>
  <si>
    <t>Objekt:</t>
  </si>
  <si>
    <t xml:space="preserve">Vnitřní el. instalace </t>
  </si>
  <si>
    <t>Rekapitulace montážních prací</t>
  </si>
  <si>
    <t>Hodinové sazby</t>
  </si>
  <si>
    <t>Montážní práce - vnitřní el. instalace</t>
  </si>
  <si>
    <t>Materiál - vnitřní el. instalace</t>
  </si>
  <si>
    <t>Svítidla</t>
  </si>
  <si>
    <t>Pomocné práce</t>
  </si>
  <si>
    <t>Celkem:</t>
  </si>
  <si>
    <t>Celkem (dodávka + montáž + revize) :</t>
  </si>
  <si>
    <t>(bez DPH)</t>
  </si>
  <si>
    <t>vč. DPH</t>
  </si>
  <si>
    <t>Množství</t>
  </si>
  <si>
    <t>Cena</t>
  </si>
  <si>
    <t>Celkem</t>
  </si>
  <si>
    <t xml:space="preserve">Výchozí revize el. rozvodů </t>
  </si>
  <si>
    <t>ks</t>
  </si>
  <si>
    <t>Úpravy a přepojení stáv. el. instalace</t>
  </si>
  <si>
    <t>hod.</t>
  </si>
  <si>
    <t>Úpravy a napojení v hl. rozvaděči</t>
  </si>
  <si>
    <t>Součet:</t>
  </si>
  <si>
    <t>Vnitřní el. instalace - montážní práce</t>
  </si>
  <si>
    <t>Montážní práce</t>
  </si>
  <si>
    <t>Trubka elektroinst. ohebná toy25mm</t>
  </si>
  <si>
    <t>PVC žlab s víkem 24x22mm</t>
  </si>
  <si>
    <t>PVC žlab s víkem 40x40mm</t>
  </si>
  <si>
    <t>Krabice 68mm s víčkem (KO68)</t>
  </si>
  <si>
    <t>Krabice 68mm přístrojová (KP68)</t>
  </si>
  <si>
    <t>Krabice 68mm s víčkem a svorkovnicí (KR68)</t>
  </si>
  <si>
    <t>Lištová krabice 80mm s víčkem a svorkovnicí</t>
  </si>
  <si>
    <t>Krabice s víčk. a svork.100x100 (plast. IP44)</t>
  </si>
  <si>
    <t>Spínač polozapuštěný řaz. 1, IP20 (V1)</t>
  </si>
  <si>
    <t>Spínač polozapuštěný řaz. 5, IP20 (V5)</t>
  </si>
  <si>
    <t>Spínač polozapuštěný řaz. 6, IP20 (V6)</t>
  </si>
  <si>
    <t>Spínač nástěnný řaz. 1, IP44 (V01)</t>
  </si>
  <si>
    <t>Zásuvka domovní polozapuštěná 2P+Z (Z1)</t>
  </si>
  <si>
    <t>Vodič protahovací AY4</t>
  </si>
  <si>
    <t>Kabel CYKY-O 3x1,5 ulož. volně</t>
  </si>
  <si>
    <t>Kabel CYKY-J 3x1,5 ulož. volně</t>
  </si>
  <si>
    <t>Kabel CYKY-J 5x1,5 ulož. volně</t>
  </si>
  <si>
    <t>Kabel CYKY-J 3x2,5 ulož. volně</t>
  </si>
  <si>
    <t>Osazení hmoždinek 8mm</t>
  </si>
  <si>
    <t>Zapojení vodičů v rozvaděčích do 2,5mm2</t>
  </si>
  <si>
    <t>Montáž svítidla EL1</t>
  </si>
  <si>
    <t>Montáž svítidla EL2 vč. závěsu</t>
  </si>
  <si>
    <t>Montáž svítidla EL3</t>
  </si>
  <si>
    <t>Montáž svítidla EL4</t>
  </si>
  <si>
    <t>Proudový chránič s jističem FI10/2/003</t>
  </si>
  <si>
    <t>Proudový chránič s jističem FI16/2/004</t>
  </si>
  <si>
    <t>Násuvný zás. adaptér III. st. přep. ochrany</t>
  </si>
  <si>
    <t>Součet montáž:</t>
  </si>
  <si>
    <t>Vnitřní el. instalace - materiál</t>
  </si>
  <si>
    <t>Materiál</t>
  </si>
  <si>
    <t>Součet materiál:</t>
  </si>
  <si>
    <t>Prořez (5%-m):</t>
  </si>
  <si>
    <t>Podružný materiál (5%-ks):</t>
  </si>
  <si>
    <t>Materiál celkem:</t>
  </si>
  <si>
    <t>Svítidlo EL1</t>
  </si>
  <si>
    <t>Svítidlo EL2 vč. závěsu</t>
  </si>
  <si>
    <t>Svítidlo EL3</t>
  </si>
  <si>
    <t>Svítidlo EL4</t>
  </si>
  <si>
    <t>Svítidla budou dodána kompletní, vč. světelných zdrojů apod.</t>
  </si>
  <si>
    <t>K nouzovým svítidlům dodat piktogramy se směrem úniku.</t>
  </si>
  <si>
    <t>Svítidla celkem:</t>
  </si>
  <si>
    <t>Pomocné zednické práce</t>
  </si>
  <si>
    <t>Uložení vedení do SDK příček a podhledů, průrazy stěn</t>
  </si>
  <si>
    <t>Pozn.</t>
  </si>
  <si>
    <t>Rozpočet je vyhotoven v rozsahu dle projektu vnitřní el. instalace.</t>
  </si>
  <si>
    <t>01+02</t>
  </si>
  <si>
    <t>Stavební úpravy a vnitřní el. instalace ve 4.NP objektu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</si>
</sst>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"/>
      <charset val="238"/>
    </font>
    <font>
      <b/>
      <sz val="10"/>
      <name val="Arial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22" fillId="0" borderId="0"/>
  </cellStyleXfs>
  <cellXfs count="24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4" fillId="0" borderId="0" xfId="2" applyFont="1"/>
    <xf numFmtId="0" fontId="22" fillId="0" borderId="0" xfId="2"/>
    <xf numFmtId="4" fontId="22" fillId="0" borderId="0" xfId="2" applyNumberFormat="1"/>
    <xf numFmtId="0" fontId="22" fillId="0" borderId="0" xfId="2" applyFont="1"/>
    <xf numFmtId="0" fontId="23" fillId="0" borderId="0" xfId="2" applyFont="1"/>
    <xf numFmtId="4" fontId="3" fillId="0" borderId="0" xfId="2" applyNumberFormat="1" applyFont="1"/>
    <xf numFmtId="0" fontId="3" fillId="0" borderId="0" xfId="2" applyFont="1"/>
    <xf numFmtId="167" fontId="22" fillId="0" borderId="0" xfId="2" applyNumberFormat="1"/>
    <xf numFmtId="0" fontId="24" fillId="0" borderId="0" xfId="2" applyFont="1"/>
    <xf numFmtId="166" fontId="4" fillId="0" borderId="0" xfId="2" applyNumberFormat="1" applyFont="1"/>
    <xf numFmtId="166" fontId="25" fillId="0" borderId="0" xfId="2" applyNumberFormat="1" applyFont="1"/>
    <xf numFmtId="4" fontId="25" fillId="0" borderId="0" xfId="2" applyNumberFormat="1" applyFont="1"/>
    <xf numFmtId="0" fontId="25" fillId="0" borderId="0" xfId="2" applyFont="1"/>
    <xf numFmtId="0" fontId="22" fillId="0" borderId="0" xfId="2" applyNumberFormat="1" applyAlignment="1">
      <alignment horizontal="left"/>
    </xf>
    <xf numFmtId="0" fontId="22" fillId="0" borderId="0" xfId="2" applyAlignment="1">
      <alignment horizontal="left"/>
    </xf>
    <xf numFmtId="2" fontId="22" fillId="0" borderId="0" xfId="2" applyNumberFormat="1"/>
    <xf numFmtId="4" fontId="22" fillId="0" borderId="0" xfId="2" applyNumberFormat="1" applyAlignment="1">
      <alignment horizontal="center"/>
    </xf>
    <xf numFmtId="4" fontId="22" fillId="0" borderId="0" xfId="2" applyNumberFormat="1" applyAlignment="1">
      <alignment horizontal="right"/>
    </xf>
    <xf numFmtId="4" fontId="25" fillId="0" borderId="0" xfId="2" applyNumberFormat="1" applyFont="1" applyAlignment="1">
      <alignment horizontal="right"/>
    </xf>
    <xf numFmtId="4" fontId="22" fillId="0" borderId="0" xfId="2" applyNumberFormat="1" applyAlignment="1">
      <alignment horizontal="left"/>
    </xf>
    <xf numFmtId="2" fontId="22" fillId="0" borderId="0" xfId="2" applyNumberFormat="1" applyAlignment="1">
      <alignment horizontal="left"/>
    </xf>
    <xf numFmtId="49" fontId="6" fillId="2" borderId="4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 wrapText="1"/>
    </xf>
    <xf numFmtId="49" fontId="4" fillId="2" borderId="15" xfId="0" applyNumberFormat="1" applyFont="1" applyFill="1" applyBorder="1" applyAlignment="1">
      <alignment horizontal="left" wrapText="1"/>
    </xf>
    <xf numFmtId="49" fontId="4" fillId="2" borderId="9" xfId="0" applyNumberFormat="1" applyFont="1" applyFill="1" applyBorder="1" applyAlignment="1">
      <alignment horizontal="left" wrapText="1"/>
    </xf>
    <xf numFmtId="49" fontId="4" fillId="2" borderId="8" xfId="0" applyNumberFormat="1" applyFont="1" applyFill="1" applyBorder="1" applyAlignment="1">
      <alignment horizontal="left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5"/>
  <sheetViews>
    <sheetView tabSelected="1" workbookViewId="0">
      <selection activeCell="J5" sqref="J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24.95" customHeight="1">
      <c r="A2" s="3" t="s">
        <v>0</v>
      </c>
      <c r="B2" s="4"/>
      <c r="C2" s="5" t="s">
        <v>337</v>
      </c>
      <c r="D2" s="243" t="str">
        <f>Rekapitulace!G2</f>
        <v>DPS Skalice - stavební úpravy ve 4.NP objektu</v>
      </c>
      <c r="E2" s="244"/>
      <c r="F2" s="6" t="s">
        <v>1</v>
      </c>
      <c r="G2" s="7"/>
    </row>
    <row r="3" spans="1:57" ht="3" hidden="1" customHeight="1">
      <c r="A3" s="8"/>
      <c r="B3" s="9"/>
      <c r="C3" s="10"/>
      <c r="D3" s="10"/>
      <c r="E3" s="11"/>
      <c r="F3" s="12"/>
      <c r="G3" s="13"/>
    </row>
    <row r="4" spans="1:57" ht="12" customHeight="1">
      <c r="A4" s="14" t="s">
        <v>2</v>
      </c>
      <c r="B4" s="9"/>
      <c r="C4" s="10" t="s">
        <v>3</v>
      </c>
      <c r="D4" s="10"/>
      <c r="E4" s="11"/>
      <c r="F4" s="12" t="s">
        <v>4</v>
      </c>
      <c r="G4" s="15"/>
    </row>
    <row r="5" spans="1:57" ht="26.25" customHeight="1">
      <c r="A5" s="16" t="s">
        <v>78</v>
      </c>
      <c r="B5" s="17"/>
      <c r="C5" s="245" t="s">
        <v>338</v>
      </c>
      <c r="D5" s="246"/>
      <c r="E5" s="247"/>
      <c r="F5" s="12" t="s">
        <v>6</v>
      </c>
      <c r="G5" s="13"/>
    </row>
    <row r="6" spans="1:57" ht="12.95" customHeight="1">
      <c r="A6" s="14" t="s">
        <v>7</v>
      </c>
      <c r="B6" s="9"/>
      <c r="C6" s="10" t="s">
        <v>8</v>
      </c>
      <c r="D6" s="10"/>
      <c r="E6" s="11"/>
      <c r="F6" s="20" t="s">
        <v>9</v>
      </c>
      <c r="G6" s="21"/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2"/>
      <c r="C8" s="203"/>
      <c r="D8" s="203"/>
      <c r="E8" s="204"/>
      <c r="F8" s="29" t="s">
        <v>12</v>
      </c>
      <c r="G8" s="30"/>
      <c r="H8" s="31"/>
      <c r="I8" s="32"/>
    </row>
    <row r="9" spans="1:57">
      <c r="A9" s="28" t="s">
        <v>13</v>
      </c>
      <c r="B9" s="12"/>
      <c r="C9" s="203">
        <f>Projektant</f>
        <v>0</v>
      </c>
      <c r="D9" s="203"/>
      <c r="E9" s="204"/>
      <c r="F9" s="12"/>
      <c r="G9" s="33"/>
      <c r="H9" s="34"/>
    </row>
    <row r="10" spans="1:57">
      <c r="A10" s="28" t="s">
        <v>14</v>
      </c>
      <c r="B10" s="12"/>
      <c r="C10" s="203"/>
      <c r="D10" s="203"/>
      <c r="E10" s="203"/>
      <c r="F10" s="35"/>
      <c r="G10" s="36"/>
      <c r="H10" s="37"/>
    </row>
    <row r="11" spans="1:57" ht="13.5" customHeight="1">
      <c r="A11" s="28" t="s">
        <v>15</v>
      </c>
      <c r="B11" s="12"/>
      <c r="C11" s="203"/>
      <c r="D11" s="203"/>
      <c r="E11" s="203"/>
      <c r="F11" s="38" t="s">
        <v>16</v>
      </c>
      <c r="G11" s="39">
        <v>2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5"/>
      <c r="D12" s="205"/>
      <c r="E12" s="205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Rekapitulace!A30</f>
        <v>Ztížené výrobní podmínky</v>
      </c>
      <c r="E15" s="57"/>
      <c r="F15" s="58"/>
      <c r="G15" s="55">
        <f>Rekapitulace!I30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Rekapitulace!A31</f>
        <v>Oborová přirážka</v>
      </c>
      <c r="E16" s="59"/>
      <c r="F16" s="60"/>
      <c r="G16" s="55">
        <f>Rekapitulace!I31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Rekapitulace!A32</f>
        <v>Přesun stavebních kapacit</v>
      </c>
      <c r="E17" s="59"/>
      <c r="F17" s="60"/>
      <c r="G17" s="55">
        <f>Rekapitulace!I32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Rekapitulace!A33</f>
        <v>Mimostaveništní doprava</v>
      </c>
      <c r="E18" s="59"/>
      <c r="F18" s="60"/>
      <c r="G18" s="55">
        <f>Rekapitulace!I33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Rekapitulace!A34</f>
        <v>Zařízení staveniště</v>
      </c>
      <c r="E19" s="59"/>
      <c r="F19" s="60"/>
      <c r="G19" s="55">
        <f>Rekapitulace!I34</f>
        <v>0</v>
      </c>
    </row>
    <row r="20" spans="1:7" ht="15.95" customHeight="1">
      <c r="A20" s="63"/>
      <c r="B20" s="54"/>
      <c r="C20" s="55"/>
      <c r="D20" s="8" t="str">
        <f>Rekapitulace!A35</f>
        <v>Provoz investora</v>
      </c>
      <c r="E20" s="59"/>
      <c r="F20" s="60"/>
      <c r="G20" s="55">
        <f>Rekapitulace!I35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Rekapitulace!A36</f>
        <v>Kompletační činnost (IČD)</v>
      </c>
      <c r="E21" s="59"/>
      <c r="F21" s="60"/>
      <c r="G21" s="55">
        <f>Rekapitulace!I36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06" t="s">
        <v>33</v>
      </c>
      <c r="B23" s="207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15</v>
      </c>
      <c r="D30" s="85" t="s">
        <v>43</v>
      </c>
      <c r="E30" s="87"/>
      <c r="F30" s="198">
        <f>'Krycí list-stavební část'!C23+'Krycí list-elektro'!C23</f>
        <v>0</v>
      </c>
      <c r="G30" s="199"/>
    </row>
    <row r="31" spans="1:7">
      <c r="A31" s="84" t="s">
        <v>44</v>
      </c>
      <c r="B31" s="85"/>
      <c r="C31" s="86">
        <f>SazbaDPH1</f>
        <v>15</v>
      </c>
      <c r="D31" s="85" t="s">
        <v>45</v>
      </c>
      <c r="E31" s="87"/>
      <c r="F31" s="198">
        <f>ROUND(PRODUCT(F30,C31/100),0)</f>
        <v>0</v>
      </c>
      <c r="G31" s="199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198">
        <v>0</v>
      </c>
      <c r="G32" s="199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198">
        <f>ROUND(PRODUCT(F32,C33/100),0)</f>
        <v>0</v>
      </c>
      <c r="G33" s="199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0">
        <f>ROUND(SUM(F30:F33),0)</f>
        <v>0</v>
      </c>
      <c r="G34" s="201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2"/>
      <c r="C37" s="202"/>
      <c r="D37" s="202"/>
      <c r="E37" s="202"/>
      <c r="F37" s="202"/>
      <c r="G37" s="202"/>
      <c r="H37" t="s">
        <v>5</v>
      </c>
    </row>
    <row r="38" spans="1:8" ht="12.75" customHeight="1">
      <c r="A38" s="95"/>
      <c r="B38" s="202"/>
      <c r="C38" s="202"/>
      <c r="D38" s="202"/>
      <c r="E38" s="202"/>
      <c r="F38" s="202"/>
      <c r="G38" s="202"/>
      <c r="H38" t="s">
        <v>5</v>
      </c>
    </row>
    <row r="39" spans="1:8">
      <c r="A39" s="95"/>
      <c r="B39" s="202"/>
      <c r="C39" s="202"/>
      <c r="D39" s="202"/>
      <c r="E39" s="202"/>
      <c r="F39" s="202"/>
      <c r="G39" s="202"/>
      <c r="H39" t="s">
        <v>5</v>
      </c>
    </row>
    <row r="40" spans="1:8">
      <c r="A40" s="95"/>
      <c r="B40" s="202"/>
      <c r="C40" s="202"/>
      <c r="D40" s="202"/>
      <c r="E40" s="202"/>
      <c r="F40" s="202"/>
      <c r="G40" s="202"/>
      <c r="H40" t="s">
        <v>5</v>
      </c>
    </row>
    <row r="41" spans="1:8">
      <c r="A41" s="95"/>
      <c r="B41" s="202"/>
      <c r="C41" s="202"/>
      <c r="D41" s="202"/>
      <c r="E41" s="202"/>
      <c r="F41" s="202"/>
      <c r="G41" s="202"/>
      <c r="H41" t="s">
        <v>5</v>
      </c>
    </row>
    <row r="42" spans="1:8">
      <c r="A42" s="95"/>
      <c r="B42" s="202"/>
      <c r="C42" s="202"/>
      <c r="D42" s="202"/>
      <c r="E42" s="202"/>
      <c r="F42" s="202"/>
      <c r="G42" s="202"/>
      <c r="H42" t="s">
        <v>5</v>
      </c>
    </row>
    <row r="43" spans="1:8">
      <c r="A43" s="95"/>
      <c r="B43" s="202"/>
      <c r="C43" s="202"/>
      <c r="D43" s="202"/>
      <c r="E43" s="202"/>
      <c r="F43" s="202"/>
      <c r="G43" s="202"/>
      <c r="H43" t="s">
        <v>5</v>
      </c>
    </row>
    <row r="44" spans="1:8">
      <c r="A44" s="95"/>
      <c r="B44" s="202"/>
      <c r="C44" s="202"/>
      <c r="D44" s="202"/>
      <c r="E44" s="202"/>
      <c r="F44" s="202"/>
      <c r="G44" s="202"/>
      <c r="H44" t="s">
        <v>5</v>
      </c>
    </row>
    <row r="45" spans="1:8" ht="0.75" customHeight="1">
      <c r="A45" s="95"/>
      <c r="B45" s="202"/>
      <c r="C45" s="202"/>
      <c r="D45" s="202"/>
      <c r="E45" s="202"/>
      <c r="F45" s="202"/>
      <c r="G45" s="202"/>
      <c r="H45" t="s">
        <v>5</v>
      </c>
    </row>
    <row r="46" spans="1:8">
      <c r="B46" s="197"/>
      <c r="C46" s="197"/>
      <c r="D46" s="197"/>
      <c r="E46" s="197"/>
      <c r="F46" s="197"/>
      <c r="G46" s="197"/>
    </row>
    <row r="47" spans="1:8">
      <c r="B47" s="197"/>
      <c r="C47" s="197"/>
      <c r="D47" s="197"/>
      <c r="E47" s="197"/>
      <c r="F47" s="197"/>
      <c r="G47" s="197"/>
    </row>
    <row r="48" spans="1:8">
      <c r="B48" s="197"/>
      <c r="C48" s="197"/>
      <c r="D48" s="197"/>
      <c r="E48" s="197"/>
      <c r="F48" s="197"/>
      <c r="G48" s="197"/>
    </row>
    <row r="49" spans="2:7">
      <c r="B49" s="197"/>
      <c r="C49" s="197"/>
      <c r="D49" s="197"/>
      <c r="E49" s="197"/>
      <c r="F49" s="197"/>
      <c r="G49" s="197"/>
    </row>
    <row r="50" spans="2:7">
      <c r="B50" s="197"/>
      <c r="C50" s="197"/>
      <c r="D50" s="197"/>
      <c r="E50" s="197"/>
      <c r="F50" s="197"/>
      <c r="G50" s="197"/>
    </row>
    <row r="51" spans="2:7">
      <c r="B51" s="197"/>
      <c r="C51" s="197"/>
      <c r="D51" s="197"/>
      <c r="E51" s="197"/>
      <c r="F51" s="197"/>
      <c r="G51" s="197"/>
    </row>
    <row r="52" spans="2:7">
      <c r="B52" s="197"/>
      <c r="C52" s="197"/>
      <c r="D52" s="197"/>
      <c r="E52" s="197"/>
      <c r="F52" s="197"/>
      <c r="G52" s="197"/>
    </row>
    <row r="53" spans="2:7">
      <c r="B53" s="197"/>
      <c r="C53" s="197"/>
      <c r="D53" s="197"/>
      <c r="E53" s="197"/>
      <c r="F53" s="197"/>
      <c r="G53" s="197"/>
    </row>
    <row r="54" spans="2:7">
      <c r="B54" s="197"/>
      <c r="C54" s="197"/>
      <c r="D54" s="197"/>
      <c r="E54" s="197"/>
      <c r="F54" s="197"/>
      <c r="G54" s="197"/>
    </row>
    <row r="55" spans="2:7">
      <c r="B55" s="197"/>
      <c r="C55" s="197"/>
      <c r="D55" s="197"/>
      <c r="E55" s="197"/>
      <c r="F55" s="197"/>
      <c r="G55" s="197"/>
    </row>
  </sheetData>
  <mergeCells count="24">
    <mergeCell ref="B51:G51"/>
    <mergeCell ref="B52:G52"/>
    <mergeCell ref="B53:G53"/>
    <mergeCell ref="B54:G54"/>
    <mergeCell ref="B55:G55"/>
    <mergeCell ref="C5:E5"/>
    <mergeCell ref="B37:G45"/>
    <mergeCell ref="B46:G46"/>
    <mergeCell ref="B47:G47"/>
    <mergeCell ref="B48:G48"/>
    <mergeCell ref="B49:G49"/>
    <mergeCell ref="B50:G50"/>
    <mergeCell ref="A23:B23"/>
    <mergeCell ref="F30:G30"/>
    <mergeCell ref="F31:G31"/>
    <mergeCell ref="F32:G32"/>
    <mergeCell ref="F33:G33"/>
    <mergeCell ref="F34:G34"/>
    <mergeCell ref="D2:E2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A2" sqref="A2:XFD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24.95" customHeight="1">
      <c r="A2" s="3" t="s">
        <v>0</v>
      </c>
      <c r="B2" s="4"/>
      <c r="C2" s="5" t="str">
        <f>Rekapitulace!H1</f>
        <v>02</v>
      </c>
      <c r="D2" s="243" t="str">
        <f>Rekapitulace!G2</f>
        <v>DPS Skalice - stavební úpravy ve 4.NP objektu</v>
      </c>
      <c r="E2" s="244"/>
      <c r="F2" s="6" t="s">
        <v>1</v>
      </c>
      <c r="G2" s="7"/>
    </row>
    <row r="3" spans="1:57" ht="3" hidden="1" customHeight="1">
      <c r="A3" s="8"/>
      <c r="B3" s="9"/>
      <c r="C3" s="10"/>
      <c r="D3" s="10"/>
      <c r="E3" s="11"/>
      <c r="F3" s="12"/>
      <c r="G3" s="13"/>
    </row>
    <row r="4" spans="1:57" ht="12" customHeight="1">
      <c r="A4" s="14" t="s">
        <v>2</v>
      </c>
      <c r="B4" s="9"/>
      <c r="C4" s="10" t="s">
        <v>3</v>
      </c>
      <c r="D4" s="10"/>
      <c r="E4" s="11"/>
      <c r="F4" s="12" t="s">
        <v>4</v>
      </c>
      <c r="G4" s="15"/>
    </row>
    <row r="5" spans="1:57" ht="12.95" customHeight="1">
      <c r="A5" s="16" t="s">
        <v>78</v>
      </c>
      <c r="B5" s="17"/>
      <c r="C5" s="18" t="s">
        <v>79</v>
      </c>
      <c r="D5" s="19"/>
      <c r="E5" s="17"/>
      <c r="F5" s="12" t="s">
        <v>6</v>
      </c>
      <c r="G5" s="13"/>
    </row>
    <row r="6" spans="1:57" ht="12.95" customHeight="1">
      <c r="A6" s="14" t="s">
        <v>7</v>
      </c>
      <c r="B6" s="9"/>
      <c r="C6" s="10" t="s">
        <v>8</v>
      </c>
      <c r="D6" s="10"/>
      <c r="E6" s="11"/>
      <c r="F6" s="20" t="s">
        <v>9</v>
      </c>
      <c r="G6" s="21"/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2"/>
      <c r="C8" s="203"/>
      <c r="D8" s="203"/>
      <c r="E8" s="204"/>
      <c r="F8" s="29" t="s">
        <v>12</v>
      </c>
      <c r="G8" s="30"/>
      <c r="H8" s="31"/>
      <c r="I8" s="32"/>
    </row>
    <row r="9" spans="1:57">
      <c r="A9" s="28" t="s">
        <v>13</v>
      </c>
      <c r="B9" s="12"/>
      <c r="C9" s="203">
        <f>Projektant</f>
        <v>0</v>
      </c>
      <c r="D9" s="203"/>
      <c r="E9" s="204"/>
      <c r="F9" s="12"/>
      <c r="G9" s="33"/>
      <c r="H9" s="34"/>
    </row>
    <row r="10" spans="1:57">
      <c r="A10" s="28" t="s">
        <v>14</v>
      </c>
      <c r="B10" s="12"/>
      <c r="C10" s="203"/>
      <c r="D10" s="203"/>
      <c r="E10" s="203"/>
      <c r="F10" s="35"/>
      <c r="G10" s="36"/>
      <c r="H10" s="37"/>
    </row>
    <row r="11" spans="1:57" ht="13.5" customHeight="1">
      <c r="A11" s="28" t="s">
        <v>15</v>
      </c>
      <c r="B11" s="12"/>
      <c r="C11" s="203"/>
      <c r="D11" s="203"/>
      <c r="E11" s="203"/>
      <c r="F11" s="38" t="s">
        <v>16</v>
      </c>
      <c r="G11" s="39">
        <v>2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5"/>
      <c r="D12" s="205"/>
      <c r="E12" s="205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Rekapitulace!A30</f>
        <v>Ztížené výrobní podmínky</v>
      </c>
      <c r="E15" s="57"/>
      <c r="F15" s="58"/>
      <c r="G15" s="55">
        <f>Rekapitulace!I30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Rekapitulace!A31</f>
        <v>Oborová přirážka</v>
      </c>
      <c r="E16" s="59"/>
      <c r="F16" s="60"/>
      <c r="G16" s="55">
        <f>Rekapitulace!I31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Rekapitulace!A32</f>
        <v>Přesun stavebních kapacit</v>
      </c>
      <c r="E17" s="59"/>
      <c r="F17" s="60"/>
      <c r="G17" s="55">
        <f>Rekapitulace!I32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Rekapitulace!A33</f>
        <v>Mimostaveništní doprava</v>
      </c>
      <c r="E18" s="59"/>
      <c r="F18" s="60"/>
      <c r="G18" s="55">
        <f>Rekapitulace!I33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Rekapitulace!A34</f>
        <v>Zařízení staveniště</v>
      </c>
      <c r="E19" s="59"/>
      <c r="F19" s="60"/>
      <c r="G19" s="55">
        <f>Rekapitulace!I34</f>
        <v>0</v>
      </c>
    </row>
    <row r="20" spans="1:7" ht="15.95" customHeight="1">
      <c r="A20" s="63"/>
      <c r="B20" s="54"/>
      <c r="C20" s="55"/>
      <c r="D20" s="8" t="str">
        <f>Rekapitulace!A35</f>
        <v>Provoz investora</v>
      </c>
      <c r="E20" s="59"/>
      <c r="F20" s="60"/>
      <c r="G20" s="55">
        <f>Rekapitulace!I35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Rekapitulace!A36</f>
        <v>Kompletační činnost (IČD)</v>
      </c>
      <c r="E21" s="59"/>
      <c r="F21" s="60"/>
      <c r="G21" s="55">
        <f>Rekapitulace!I36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06" t="s">
        <v>33</v>
      </c>
      <c r="B23" s="207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15</v>
      </c>
      <c r="D30" s="85" t="s">
        <v>43</v>
      </c>
      <c r="E30" s="87"/>
      <c r="F30" s="198">
        <f>C23-F32</f>
        <v>0</v>
      </c>
      <c r="G30" s="199"/>
    </row>
    <row r="31" spans="1:7">
      <c r="A31" s="84" t="s">
        <v>44</v>
      </c>
      <c r="B31" s="85"/>
      <c r="C31" s="86">
        <f>SazbaDPH1</f>
        <v>15</v>
      </c>
      <c r="D31" s="85" t="s">
        <v>45</v>
      </c>
      <c r="E31" s="87"/>
      <c r="F31" s="198">
        <f>ROUND(PRODUCT(F30,C31/100),0)</f>
        <v>0</v>
      </c>
      <c r="G31" s="199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198">
        <v>0</v>
      </c>
      <c r="G32" s="199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198">
        <f>ROUND(PRODUCT(F32,C33/100),0)</f>
        <v>0</v>
      </c>
      <c r="G33" s="199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0">
        <f>ROUND(SUM(F30:F33),0)</f>
        <v>0</v>
      </c>
      <c r="G34" s="201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2"/>
      <c r="C37" s="202"/>
      <c r="D37" s="202"/>
      <c r="E37" s="202"/>
      <c r="F37" s="202"/>
      <c r="G37" s="202"/>
      <c r="H37" t="s">
        <v>5</v>
      </c>
    </row>
    <row r="38" spans="1:8" ht="12.75" customHeight="1">
      <c r="A38" s="95"/>
      <c r="B38" s="202"/>
      <c r="C38" s="202"/>
      <c r="D38" s="202"/>
      <c r="E38" s="202"/>
      <c r="F38" s="202"/>
      <c r="G38" s="202"/>
      <c r="H38" t="s">
        <v>5</v>
      </c>
    </row>
    <row r="39" spans="1:8">
      <c r="A39" s="95"/>
      <c r="B39" s="202"/>
      <c r="C39" s="202"/>
      <c r="D39" s="202"/>
      <c r="E39" s="202"/>
      <c r="F39" s="202"/>
      <c r="G39" s="202"/>
      <c r="H39" t="s">
        <v>5</v>
      </c>
    </row>
    <row r="40" spans="1:8">
      <c r="A40" s="95"/>
      <c r="B40" s="202"/>
      <c r="C40" s="202"/>
      <c r="D40" s="202"/>
      <c r="E40" s="202"/>
      <c r="F40" s="202"/>
      <c r="G40" s="202"/>
      <c r="H40" t="s">
        <v>5</v>
      </c>
    </row>
    <row r="41" spans="1:8">
      <c r="A41" s="95"/>
      <c r="B41" s="202"/>
      <c r="C41" s="202"/>
      <c r="D41" s="202"/>
      <c r="E41" s="202"/>
      <c r="F41" s="202"/>
      <c r="G41" s="202"/>
      <c r="H41" t="s">
        <v>5</v>
      </c>
    </row>
    <row r="42" spans="1:8">
      <c r="A42" s="95"/>
      <c r="B42" s="202"/>
      <c r="C42" s="202"/>
      <c r="D42" s="202"/>
      <c r="E42" s="202"/>
      <c r="F42" s="202"/>
      <c r="G42" s="202"/>
      <c r="H42" t="s">
        <v>5</v>
      </c>
    </row>
    <row r="43" spans="1:8">
      <c r="A43" s="95"/>
      <c r="B43" s="202"/>
      <c r="C43" s="202"/>
      <c r="D43" s="202"/>
      <c r="E43" s="202"/>
      <c r="F43" s="202"/>
      <c r="G43" s="202"/>
      <c r="H43" t="s">
        <v>5</v>
      </c>
    </row>
    <row r="44" spans="1:8">
      <c r="A44" s="95"/>
      <c r="B44" s="202"/>
      <c r="C44" s="202"/>
      <c r="D44" s="202"/>
      <c r="E44" s="202"/>
      <c r="F44" s="202"/>
      <c r="G44" s="202"/>
      <c r="H44" t="s">
        <v>5</v>
      </c>
    </row>
    <row r="45" spans="1:8" ht="0.75" customHeight="1">
      <c r="A45" s="95"/>
      <c r="B45" s="202"/>
      <c r="C45" s="202"/>
      <c r="D45" s="202"/>
      <c r="E45" s="202"/>
      <c r="F45" s="202"/>
      <c r="G45" s="202"/>
      <c r="H45" t="s">
        <v>5</v>
      </c>
    </row>
    <row r="46" spans="1:8">
      <c r="B46" s="197"/>
      <c r="C46" s="197"/>
      <c r="D46" s="197"/>
      <c r="E46" s="197"/>
      <c r="F46" s="197"/>
      <c r="G46" s="197"/>
    </row>
    <row r="47" spans="1:8">
      <c r="B47" s="197"/>
      <c r="C47" s="197"/>
      <c r="D47" s="197"/>
      <c r="E47" s="197"/>
      <c r="F47" s="197"/>
      <c r="G47" s="197"/>
    </row>
    <row r="48" spans="1:8">
      <c r="B48" s="197"/>
      <c r="C48" s="197"/>
      <c r="D48" s="197"/>
      <c r="E48" s="197"/>
      <c r="F48" s="197"/>
      <c r="G48" s="197"/>
    </row>
    <row r="49" spans="2:7">
      <c r="B49" s="197"/>
      <c r="C49" s="197"/>
      <c r="D49" s="197"/>
      <c r="E49" s="197"/>
      <c r="F49" s="197"/>
      <c r="G49" s="197"/>
    </row>
    <row r="50" spans="2:7">
      <c r="B50" s="197"/>
      <c r="C50" s="197"/>
      <c r="D50" s="197"/>
      <c r="E50" s="197"/>
      <c r="F50" s="197"/>
      <c r="G50" s="197"/>
    </row>
    <row r="51" spans="2:7">
      <c r="B51" s="197"/>
      <c r="C51" s="197"/>
      <c r="D51" s="197"/>
      <c r="E51" s="197"/>
      <c r="F51" s="197"/>
      <c r="G51" s="197"/>
    </row>
    <row r="52" spans="2:7">
      <c r="B52" s="197"/>
      <c r="C52" s="197"/>
      <c r="D52" s="197"/>
      <c r="E52" s="197"/>
      <c r="F52" s="197"/>
      <c r="G52" s="197"/>
    </row>
    <row r="53" spans="2:7">
      <c r="B53" s="197"/>
      <c r="C53" s="197"/>
      <c r="D53" s="197"/>
      <c r="E53" s="197"/>
      <c r="F53" s="197"/>
      <c r="G53" s="197"/>
    </row>
    <row r="54" spans="2:7">
      <c r="B54" s="197"/>
      <c r="C54" s="197"/>
      <c r="D54" s="197"/>
      <c r="E54" s="197"/>
      <c r="F54" s="197"/>
      <c r="G54" s="197"/>
    </row>
    <row r="55" spans="2:7">
      <c r="B55" s="197"/>
      <c r="C55" s="197"/>
      <c r="D55" s="197"/>
      <c r="E55" s="197"/>
      <c r="F55" s="197"/>
      <c r="G55" s="197"/>
    </row>
  </sheetData>
  <mergeCells count="23">
    <mergeCell ref="D2:E2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89"/>
  <sheetViews>
    <sheetView workbookViewId="0">
      <selection activeCell="H38" sqref="H38:I3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8" t="s">
        <v>48</v>
      </c>
      <c r="B1" s="209"/>
      <c r="C1" s="96" t="str">
        <f>CONCATENATE(cislostavby," ",nazevstavby)</f>
        <v>02 DPS Skalice</v>
      </c>
      <c r="D1" s="97"/>
      <c r="E1" s="98"/>
      <c r="F1" s="97"/>
      <c r="G1" s="99" t="s">
        <v>49</v>
      </c>
      <c r="H1" s="100" t="s">
        <v>76</v>
      </c>
      <c r="I1" s="101"/>
    </row>
    <row r="2" spans="1:9" ht="13.5" thickBot="1">
      <c r="A2" s="210" t="s">
        <v>50</v>
      </c>
      <c r="B2" s="211"/>
      <c r="C2" s="102" t="str">
        <f>CONCATENATE(cisloobjektu," ",nazevobjektu)</f>
        <v>01 Stavební úpravy ve 4.NP objektu</v>
      </c>
      <c r="D2" s="103"/>
      <c r="E2" s="104"/>
      <c r="F2" s="103"/>
      <c r="G2" s="212" t="s">
        <v>80</v>
      </c>
      <c r="H2" s="213"/>
      <c r="I2" s="214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3" t="str">
        <f>Položky!B7</f>
        <v>3</v>
      </c>
      <c r="B7" s="114" t="str">
        <f>Položky!C7</f>
        <v>Svislé a kompletní konstrukce</v>
      </c>
      <c r="C7" s="65"/>
      <c r="D7" s="115"/>
      <c r="E7" s="194">
        <f>Položky!BA12</f>
        <v>0</v>
      </c>
      <c r="F7" s="195">
        <f>Položky!BB12</f>
        <v>0</v>
      </c>
      <c r="G7" s="195">
        <f>Položky!BC12</f>
        <v>0</v>
      </c>
      <c r="H7" s="195">
        <f>Položky!BD12</f>
        <v>0</v>
      </c>
      <c r="I7" s="196">
        <f>Položky!BE12</f>
        <v>0</v>
      </c>
    </row>
    <row r="8" spans="1:9" s="34" customFormat="1">
      <c r="A8" s="193" t="str">
        <f>Položky!B13</f>
        <v>63</v>
      </c>
      <c r="B8" s="114" t="str">
        <f>Položky!C13</f>
        <v>Podlahy a podlahové konstrukce</v>
      </c>
      <c r="C8" s="65"/>
      <c r="D8" s="115"/>
      <c r="E8" s="194">
        <f>Položky!BA15</f>
        <v>0</v>
      </c>
      <c r="F8" s="195">
        <f>Položky!BB15</f>
        <v>0</v>
      </c>
      <c r="G8" s="195">
        <f>Položky!BC15</f>
        <v>0</v>
      </c>
      <c r="H8" s="195">
        <f>Položky!BD15</f>
        <v>0</v>
      </c>
      <c r="I8" s="196">
        <f>Položky!BE15</f>
        <v>0</v>
      </c>
    </row>
    <row r="9" spans="1:9" s="34" customFormat="1">
      <c r="A9" s="193" t="str">
        <f>Položky!B16</f>
        <v>64</v>
      </c>
      <c r="B9" s="114" t="str">
        <f>Položky!C16</f>
        <v>Výplně otvorů</v>
      </c>
      <c r="C9" s="65"/>
      <c r="D9" s="115"/>
      <c r="E9" s="194">
        <f>Položky!BA19</f>
        <v>0</v>
      </c>
      <c r="F9" s="195">
        <f>Položky!BB19</f>
        <v>0</v>
      </c>
      <c r="G9" s="195">
        <f>Položky!BC19</f>
        <v>0</v>
      </c>
      <c r="H9" s="195">
        <f>Položky!BD19</f>
        <v>0</v>
      </c>
      <c r="I9" s="196">
        <f>Položky!BE19</f>
        <v>0</v>
      </c>
    </row>
    <row r="10" spans="1:9" s="34" customFormat="1">
      <c r="A10" s="193" t="str">
        <f>Položky!B20</f>
        <v>95</v>
      </c>
      <c r="B10" s="114" t="str">
        <f>Položky!C20</f>
        <v>Dokončovací konstrukce na pozemních stavbách</v>
      </c>
      <c r="C10" s="65"/>
      <c r="D10" s="115"/>
      <c r="E10" s="194">
        <f>Položky!BA22</f>
        <v>0</v>
      </c>
      <c r="F10" s="195">
        <f>Položky!BB22</f>
        <v>0</v>
      </c>
      <c r="G10" s="195">
        <f>Položky!BC22</f>
        <v>0</v>
      </c>
      <c r="H10" s="195">
        <f>Položky!BD22</f>
        <v>0</v>
      </c>
      <c r="I10" s="196">
        <f>Položky!BE22</f>
        <v>0</v>
      </c>
    </row>
    <row r="11" spans="1:9" s="34" customFormat="1">
      <c r="A11" s="193" t="str">
        <f>Položky!B23</f>
        <v>96</v>
      </c>
      <c r="B11" s="114" t="str">
        <f>Položky!C23</f>
        <v>Bourání konstrukcí</v>
      </c>
      <c r="C11" s="65"/>
      <c r="D11" s="115"/>
      <c r="E11" s="194">
        <f>Položky!BA25</f>
        <v>0</v>
      </c>
      <c r="F11" s="195">
        <f>Položky!BB25</f>
        <v>0</v>
      </c>
      <c r="G11" s="195">
        <f>Položky!BC25</f>
        <v>0</v>
      </c>
      <c r="H11" s="195">
        <f>Položky!BD25</f>
        <v>0</v>
      </c>
      <c r="I11" s="196">
        <f>Položky!BE25</f>
        <v>0</v>
      </c>
    </row>
    <row r="12" spans="1:9" s="34" customFormat="1">
      <c r="A12" s="193" t="str">
        <f>Položky!B26</f>
        <v>99</v>
      </c>
      <c r="B12" s="114" t="str">
        <f>Položky!C26</f>
        <v>Staveništní přesun hmot</v>
      </c>
      <c r="C12" s="65"/>
      <c r="D12" s="115"/>
      <c r="E12" s="194">
        <f>Položky!BA28</f>
        <v>0</v>
      </c>
      <c r="F12" s="195">
        <f>Položky!BB28</f>
        <v>0</v>
      </c>
      <c r="G12" s="195">
        <f>Položky!BC28</f>
        <v>0</v>
      </c>
      <c r="H12" s="195">
        <f>Položky!BD28</f>
        <v>0</v>
      </c>
      <c r="I12" s="196">
        <f>Položky!BE28</f>
        <v>0</v>
      </c>
    </row>
    <row r="13" spans="1:9" s="34" customFormat="1">
      <c r="A13" s="193" t="str">
        <f>Položky!B29</f>
        <v>713</v>
      </c>
      <c r="B13" s="114" t="str">
        <f>Položky!C29</f>
        <v>Izolace tepelné</v>
      </c>
      <c r="C13" s="65"/>
      <c r="D13" s="115"/>
      <c r="E13" s="194">
        <f>Položky!BA33</f>
        <v>0</v>
      </c>
      <c r="F13" s="195">
        <f>Položky!BB33</f>
        <v>0</v>
      </c>
      <c r="G13" s="195">
        <f>Položky!BC33</f>
        <v>0</v>
      </c>
      <c r="H13" s="195">
        <f>Položky!BD33</f>
        <v>0</v>
      </c>
      <c r="I13" s="196">
        <f>Položky!BE33</f>
        <v>0</v>
      </c>
    </row>
    <row r="14" spans="1:9" s="34" customFormat="1">
      <c r="A14" s="193" t="str">
        <f>Položky!B34</f>
        <v>733</v>
      </c>
      <c r="B14" s="114" t="str">
        <f>Položky!C34</f>
        <v>Rozvod potrubí</v>
      </c>
      <c r="C14" s="65"/>
      <c r="D14" s="115"/>
      <c r="E14" s="194">
        <f>Položky!BA43</f>
        <v>0</v>
      </c>
      <c r="F14" s="195">
        <f>Položky!BB43</f>
        <v>0</v>
      </c>
      <c r="G14" s="195">
        <f>Položky!BC43</f>
        <v>0</v>
      </c>
      <c r="H14" s="195">
        <f>Položky!BD43</f>
        <v>0</v>
      </c>
      <c r="I14" s="196">
        <f>Položky!BE43</f>
        <v>0</v>
      </c>
    </row>
    <row r="15" spans="1:9" s="34" customFormat="1">
      <c r="A15" s="193" t="str">
        <f>Položky!B44</f>
        <v>734</v>
      </c>
      <c r="B15" s="114" t="str">
        <f>Položky!C44</f>
        <v>Armatury</v>
      </c>
      <c r="C15" s="65"/>
      <c r="D15" s="115"/>
      <c r="E15" s="194">
        <f>Položky!BA51</f>
        <v>0</v>
      </c>
      <c r="F15" s="195">
        <f>Položky!BB51</f>
        <v>0</v>
      </c>
      <c r="G15" s="195">
        <f>Položky!BC51</f>
        <v>0</v>
      </c>
      <c r="H15" s="195">
        <f>Položky!BD51</f>
        <v>0</v>
      </c>
      <c r="I15" s="196">
        <f>Položky!BE51</f>
        <v>0</v>
      </c>
    </row>
    <row r="16" spans="1:9" s="34" customFormat="1">
      <c r="A16" s="193" t="str">
        <f>Položky!B52</f>
        <v>735</v>
      </c>
      <c r="B16" s="114" t="str">
        <f>Položky!C52</f>
        <v>Otopná tělesa</v>
      </c>
      <c r="C16" s="65"/>
      <c r="D16" s="115"/>
      <c r="E16" s="194">
        <f>Položky!BA58</f>
        <v>0</v>
      </c>
      <c r="F16" s="195">
        <f>Položky!BB58</f>
        <v>0</v>
      </c>
      <c r="G16" s="195">
        <f>Položky!BC58</f>
        <v>0</v>
      </c>
      <c r="H16" s="195">
        <f>Položky!BD58</f>
        <v>0</v>
      </c>
      <c r="I16" s="196">
        <f>Položky!BE58</f>
        <v>0</v>
      </c>
    </row>
    <row r="17" spans="1:57" s="34" customFormat="1">
      <c r="A17" s="193" t="str">
        <f>Položky!B59</f>
        <v>762</v>
      </c>
      <c r="B17" s="114" t="str">
        <f>Položky!C59</f>
        <v>Konstrukce tesařské</v>
      </c>
      <c r="C17" s="65"/>
      <c r="D17" s="115"/>
      <c r="E17" s="194">
        <f>Položky!BA63</f>
        <v>0</v>
      </c>
      <c r="F17" s="195">
        <f>Položky!BB63</f>
        <v>0</v>
      </c>
      <c r="G17" s="195">
        <f>Položky!BC63</f>
        <v>0</v>
      </c>
      <c r="H17" s="195">
        <f>Položky!BD63</f>
        <v>0</v>
      </c>
      <c r="I17" s="196">
        <f>Položky!BE63</f>
        <v>0</v>
      </c>
    </row>
    <row r="18" spans="1:57" s="34" customFormat="1">
      <c r="A18" s="193" t="str">
        <f>Položky!B64</f>
        <v>763</v>
      </c>
      <c r="B18" s="114" t="str">
        <f>Položky!C64</f>
        <v>Dřevostavby</v>
      </c>
      <c r="C18" s="65"/>
      <c r="D18" s="115"/>
      <c r="E18" s="194">
        <f>Položky!BA67</f>
        <v>0</v>
      </c>
      <c r="F18" s="195">
        <f>Položky!BB67</f>
        <v>0</v>
      </c>
      <c r="G18" s="195">
        <f>Položky!BC67</f>
        <v>0</v>
      </c>
      <c r="H18" s="195">
        <f>Položky!BD67</f>
        <v>0</v>
      </c>
      <c r="I18" s="196">
        <f>Položky!BE67</f>
        <v>0</v>
      </c>
    </row>
    <row r="19" spans="1:57" s="34" customFormat="1">
      <c r="A19" s="193" t="str">
        <f>Položky!B68</f>
        <v>764</v>
      </c>
      <c r="B19" s="114" t="str">
        <f>Položky!C68</f>
        <v>Konstrukce klempířské</v>
      </c>
      <c r="C19" s="65"/>
      <c r="D19" s="115"/>
      <c r="E19" s="194">
        <f>Položky!BA73</f>
        <v>0</v>
      </c>
      <c r="F19" s="195">
        <f>Položky!BB73</f>
        <v>0</v>
      </c>
      <c r="G19" s="195">
        <f>Položky!BC73</f>
        <v>0</v>
      </c>
      <c r="H19" s="195">
        <f>Položky!BD73</f>
        <v>0</v>
      </c>
      <c r="I19" s="196">
        <f>Položky!BE73</f>
        <v>0</v>
      </c>
    </row>
    <row r="20" spans="1:57" s="34" customFormat="1">
      <c r="A20" s="193" t="str">
        <f>Položky!B74</f>
        <v>766</v>
      </c>
      <c r="B20" s="114" t="str">
        <f>Položky!C74</f>
        <v>Konstrukce truhlářské</v>
      </c>
      <c r="C20" s="65"/>
      <c r="D20" s="115"/>
      <c r="E20" s="194">
        <f>Položky!BA82</f>
        <v>0</v>
      </c>
      <c r="F20" s="195">
        <f>Položky!BB82</f>
        <v>0</v>
      </c>
      <c r="G20" s="195">
        <f>Položky!BC82</f>
        <v>0</v>
      </c>
      <c r="H20" s="195">
        <f>Položky!BD82</f>
        <v>0</v>
      </c>
      <c r="I20" s="196">
        <f>Položky!BE82</f>
        <v>0</v>
      </c>
    </row>
    <row r="21" spans="1:57" s="34" customFormat="1">
      <c r="A21" s="193" t="str">
        <f>Položky!B83</f>
        <v>771</v>
      </c>
      <c r="B21" s="114" t="str">
        <f>Položky!C83</f>
        <v>Podlahy z dlaždic a obklady</v>
      </c>
      <c r="C21" s="65"/>
      <c r="D21" s="115"/>
      <c r="E21" s="194">
        <f>Položky!BA87</f>
        <v>0</v>
      </c>
      <c r="F21" s="195">
        <f>Položky!BB87</f>
        <v>0</v>
      </c>
      <c r="G21" s="195">
        <f>Položky!BC87</f>
        <v>0</v>
      </c>
      <c r="H21" s="195">
        <f>Položky!BD87</f>
        <v>0</v>
      </c>
      <c r="I21" s="196">
        <f>Položky!BE87</f>
        <v>0</v>
      </c>
    </row>
    <row r="22" spans="1:57" s="34" customFormat="1">
      <c r="A22" s="193" t="str">
        <f>Položky!B88</f>
        <v>776</v>
      </c>
      <c r="B22" s="114" t="str">
        <f>Položky!C88</f>
        <v>Podlahy povlakové</v>
      </c>
      <c r="C22" s="65"/>
      <c r="D22" s="115"/>
      <c r="E22" s="194">
        <f>Položky!BA95</f>
        <v>0</v>
      </c>
      <c r="F22" s="195">
        <f>Položky!BB95</f>
        <v>0</v>
      </c>
      <c r="G22" s="195">
        <f>Položky!BC95</f>
        <v>0</v>
      </c>
      <c r="H22" s="195">
        <f>Položky!BD95</f>
        <v>0</v>
      </c>
      <c r="I22" s="196">
        <f>Položky!BE95</f>
        <v>0</v>
      </c>
    </row>
    <row r="23" spans="1:57" s="34" customFormat="1">
      <c r="A23" s="193" t="str">
        <f>Položky!B96</f>
        <v>784</v>
      </c>
      <c r="B23" s="114" t="str">
        <f>Položky!C96</f>
        <v>Malby</v>
      </c>
      <c r="C23" s="65"/>
      <c r="D23" s="115"/>
      <c r="E23" s="194">
        <f>Položky!BA99</f>
        <v>0</v>
      </c>
      <c r="F23" s="195">
        <f>Položky!BB99</f>
        <v>0</v>
      </c>
      <c r="G23" s="195">
        <f>Položky!BC99</f>
        <v>0</v>
      </c>
      <c r="H23" s="195">
        <f>Položky!BD99</f>
        <v>0</v>
      </c>
      <c r="I23" s="196">
        <f>Položky!BE99</f>
        <v>0</v>
      </c>
    </row>
    <row r="24" spans="1:57" s="34" customFormat="1" ht="13.5" thickBot="1">
      <c r="A24" s="193" t="str">
        <f>Položky!B100</f>
        <v>D96</v>
      </c>
      <c r="B24" s="114" t="str">
        <f>Položky!C100</f>
        <v>Přesuny suti a vybouraných hmot</v>
      </c>
      <c r="C24" s="65"/>
      <c r="D24" s="115"/>
      <c r="E24" s="194">
        <f>Položky!BA109</f>
        <v>0</v>
      </c>
      <c r="F24" s="195">
        <f>Položky!BB109</f>
        <v>0</v>
      </c>
      <c r="G24" s="195">
        <f>Položky!BC109</f>
        <v>0</v>
      </c>
      <c r="H24" s="195">
        <f>Položky!BD109</f>
        <v>0</v>
      </c>
      <c r="I24" s="196">
        <f>Položky!BE109</f>
        <v>0</v>
      </c>
    </row>
    <row r="25" spans="1:57" s="122" customFormat="1" ht="13.5" thickBot="1">
      <c r="A25" s="116"/>
      <c r="B25" s="117" t="s">
        <v>57</v>
      </c>
      <c r="C25" s="117"/>
      <c r="D25" s="118"/>
      <c r="E25" s="119">
        <f>SUM(E7:E24)</f>
        <v>0</v>
      </c>
      <c r="F25" s="120">
        <f>SUM(F7:F24)</f>
        <v>0</v>
      </c>
      <c r="G25" s="120">
        <f>SUM(G7:G24)</f>
        <v>0</v>
      </c>
      <c r="H25" s="120">
        <f>SUM(H7:H24)</f>
        <v>0</v>
      </c>
      <c r="I25" s="121">
        <f>SUM(I7:I24)</f>
        <v>0</v>
      </c>
    </row>
    <row r="26" spans="1:57">
      <c r="A26" s="65"/>
      <c r="B26" s="65"/>
      <c r="C26" s="65"/>
      <c r="D26" s="65"/>
      <c r="E26" s="65"/>
      <c r="F26" s="65"/>
      <c r="G26" s="65"/>
      <c r="H26" s="65"/>
      <c r="I26" s="65"/>
    </row>
    <row r="27" spans="1:57" ht="19.5" customHeight="1">
      <c r="A27" s="106" t="s">
        <v>58</v>
      </c>
      <c r="B27" s="106"/>
      <c r="C27" s="106"/>
      <c r="D27" s="106"/>
      <c r="E27" s="106"/>
      <c r="F27" s="106"/>
      <c r="G27" s="123"/>
      <c r="H27" s="106"/>
      <c r="I27" s="106"/>
      <c r="BA27" s="40"/>
      <c r="BB27" s="40"/>
      <c r="BC27" s="40"/>
      <c r="BD27" s="40"/>
      <c r="BE27" s="40"/>
    </row>
    <row r="28" spans="1:57" ht="13.5" thickBot="1">
      <c r="A28" s="76"/>
      <c r="B28" s="76"/>
      <c r="C28" s="76"/>
      <c r="D28" s="76"/>
      <c r="E28" s="76"/>
      <c r="F28" s="76"/>
      <c r="G28" s="76"/>
      <c r="H28" s="76"/>
      <c r="I28" s="76"/>
    </row>
    <row r="29" spans="1:57">
      <c r="A29" s="70" t="s">
        <v>59</v>
      </c>
      <c r="B29" s="71"/>
      <c r="C29" s="71"/>
      <c r="D29" s="124"/>
      <c r="E29" s="125" t="s">
        <v>60</v>
      </c>
      <c r="F29" s="126" t="s">
        <v>61</v>
      </c>
      <c r="G29" s="127" t="s">
        <v>62</v>
      </c>
      <c r="H29" s="128"/>
      <c r="I29" s="129" t="s">
        <v>60</v>
      </c>
    </row>
    <row r="30" spans="1:57">
      <c r="A30" s="63" t="s">
        <v>257</v>
      </c>
      <c r="B30" s="54"/>
      <c r="C30" s="54"/>
      <c r="D30" s="130"/>
      <c r="E30" s="131"/>
      <c r="F30" s="132"/>
      <c r="G30" s="133">
        <f t="shared" ref="G30:G37" si="0">CHOOSE(BA30+1,HSV+PSV,HSV+PSV+Mont,HSV+PSV+Dodavka+Mont,HSV,PSV,Mont,Dodavka,Mont+Dodavka,0)</f>
        <v>0</v>
      </c>
      <c r="H30" s="134"/>
      <c r="I30" s="135">
        <f t="shared" ref="I30:I37" si="1">E30+F30*G30/100</f>
        <v>0</v>
      </c>
      <c r="BA30">
        <v>0</v>
      </c>
    </row>
    <row r="31" spans="1:57">
      <c r="A31" s="63" t="s">
        <v>258</v>
      </c>
      <c r="B31" s="54"/>
      <c r="C31" s="54"/>
      <c r="D31" s="130"/>
      <c r="E31" s="131"/>
      <c r="F31" s="132"/>
      <c r="G31" s="133">
        <f t="shared" si="0"/>
        <v>0</v>
      </c>
      <c r="H31" s="134"/>
      <c r="I31" s="135">
        <f t="shared" si="1"/>
        <v>0</v>
      </c>
      <c r="BA31">
        <v>0</v>
      </c>
    </row>
    <row r="32" spans="1:57">
      <c r="A32" s="63" t="s">
        <v>259</v>
      </c>
      <c r="B32" s="54"/>
      <c r="C32" s="54"/>
      <c r="D32" s="130"/>
      <c r="E32" s="131"/>
      <c r="F32" s="132"/>
      <c r="G32" s="133">
        <f t="shared" si="0"/>
        <v>0</v>
      </c>
      <c r="H32" s="134"/>
      <c r="I32" s="135">
        <f t="shared" si="1"/>
        <v>0</v>
      </c>
      <c r="BA32">
        <v>0</v>
      </c>
    </row>
    <row r="33" spans="1:53">
      <c r="A33" s="63" t="s">
        <v>260</v>
      </c>
      <c r="B33" s="54"/>
      <c r="C33" s="54"/>
      <c r="D33" s="130"/>
      <c r="E33" s="131"/>
      <c r="F33" s="132"/>
      <c r="G33" s="133">
        <f t="shared" si="0"/>
        <v>0</v>
      </c>
      <c r="H33" s="134"/>
      <c r="I33" s="135">
        <f t="shared" si="1"/>
        <v>0</v>
      </c>
      <c r="BA33">
        <v>0</v>
      </c>
    </row>
    <row r="34" spans="1:53">
      <c r="A34" s="63" t="s">
        <v>261</v>
      </c>
      <c r="B34" s="54"/>
      <c r="C34" s="54"/>
      <c r="D34" s="130"/>
      <c r="E34" s="131"/>
      <c r="F34" s="132"/>
      <c r="G34" s="133">
        <f t="shared" si="0"/>
        <v>0</v>
      </c>
      <c r="H34" s="134"/>
      <c r="I34" s="135">
        <f t="shared" si="1"/>
        <v>0</v>
      </c>
      <c r="BA34">
        <v>1</v>
      </c>
    </row>
    <row r="35" spans="1:53">
      <c r="A35" s="63" t="s">
        <v>262</v>
      </c>
      <c r="B35" s="54"/>
      <c r="C35" s="54"/>
      <c r="D35" s="130"/>
      <c r="E35" s="131"/>
      <c r="F35" s="132"/>
      <c r="G35" s="133">
        <f t="shared" si="0"/>
        <v>0</v>
      </c>
      <c r="H35" s="134"/>
      <c r="I35" s="135">
        <f t="shared" si="1"/>
        <v>0</v>
      </c>
      <c r="BA35">
        <v>1</v>
      </c>
    </row>
    <row r="36" spans="1:53">
      <c r="A36" s="63" t="s">
        <v>263</v>
      </c>
      <c r="B36" s="54"/>
      <c r="C36" s="54"/>
      <c r="D36" s="130"/>
      <c r="E36" s="131"/>
      <c r="F36" s="132"/>
      <c r="G36" s="133">
        <f t="shared" si="0"/>
        <v>0</v>
      </c>
      <c r="H36" s="134"/>
      <c r="I36" s="135">
        <f t="shared" si="1"/>
        <v>0</v>
      </c>
      <c r="BA36">
        <v>2</v>
      </c>
    </row>
    <row r="37" spans="1:53">
      <c r="A37" s="63" t="s">
        <v>264</v>
      </c>
      <c r="B37" s="54"/>
      <c r="C37" s="54"/>
      <c r="D37" s="130"/>
      <c r="E37" s="131"/>
      <c r="F37" s="132"/>
      <c r="G37" s="133">
        <f t="shared" si="0"/>
        <v>0</v>
      </c>
      <c r="H37" s="134"/>
      <c r="I37" s="135">
        <f t="shared" si="1"/>
        <v>0</v>
      </c>
      <c r="BA37">
        <v>2</v>
      </c>
    </row>
    <row r="38" spans="1:53" ht="13.5" thickBot="1">
      <c r="A38" s="136"/>
      <c r="B38" s="137" t="s">
        <v>63</v>
      </c>
      <c r="C38" s="138"/>
      <c r="D38" s="139"/>
      <c r="E38" s="140"/>
      <c r="F38" s="141"/>
      <c r="G38" s="141"/>
      <c r="H38" s="215">
        <f>SUM(I30:I37)</f>
        <v>0</v>
      </c>
      <c r="I38" s="216"/>
    </row>
    <row r="40" spans="1:53">
      <c r="B40" s="122"/>
      <c r="F40" s="142"/>
      <c r="G40" s="143"/>
      <c r="H40" s="143"/>
      <c r="I40" s="144"/>
    </row>
    <row r="41" spans="1:53">
      <c r="F41" s="142"/>
      <c r="G41" s="143"/>
      <c r="H41" s="143"/>
      <c r="I41" s="144"/>
    </row>
    <row r="42" spans="1:53">
      <c r="F42" s="142"/>
      <c r="G42" s="143"/>
      <c r="H42" s="143"/>
      <c r="I42" s="144"/>
    </row>
    <row r="43" spans="1:53">
      <c r="F43" s="142"/>
      <c r="G43" s="143"/>
      <c r="H43" s="143"/>
      <c r="I43" s="144"/>
    </row>
    <row r="44" spans="1:53">
      <c r="F44" s="142"/>
      <c r="G44" s="143"/>
      <c r="H44" s="143"/>
      <c r="I44" s="144"/>
    </row>
    <row r="45" spans="1:53">
      <c r="F45" s="142"/>
      <c r="G45" s="143"/>
      <c r="H45" s="143"/>
      <c r="I45" s="144"/>
    </row>
    <row r="46" spans="1:53">
      <c r="F46" s="142"/>
      <c r="G46" s="143"/>
      <c r="H46" s="143"/>
      <c r="I46" s="144"/>
    </row>
    <row r="47" spans="1:53">
      <c r="F47" s="142"/>
      <c r="G47" s="143"/>
      <c r="H47" s="143"/>
      <c r="I47" s="144"/>
    </row>
    <row r="48" spans="1:53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  <row r="81" spans="6:9">
      <c r="F81" s="142"/>
      <c r="G81" s="143"/>
      <c r="H81" s="143"/>
      <c r="I81" s="144"/>
    </row>
    <row r="82" spans="6:9">
      <c r="F82" s="142"/>
      <c r="G82" s="143"/>
      <c r="H82" s="143"/>
      <c r="I82" s="144"/>
    </row>
    <row r="83" spans="6:9">
      <c r="F83" s="142"/>
      <c r="G83" s="143"/>
      <c r="H83" s="143"/>
      <c r="I83" s="144"/>
    </row>
    <row r="84" spans="6:9">
      <c r="F84" s="142"/>
      <c r="G84" s="143"/>
      <c r="H84" s="143"/>
      <c r="I84" s="144"/>
    </row>
    <row r="85" spans="6:9">
      <c r="F85" s="142"/>
      <c r="G85" s="143"/>
      <c r="H85" s="143"/>
      <c r="I85" s="144"/>
    </row>
    <row r="86" spans="6:9">
      <c r="F86" s="142"/>
      <c r="G86" s="143"/>
      <c r="H86" s="143"/>
      <c r="I86" s="144"/>
    </row>
    <row r="87" spans="6:9">
      <c r="F87" s="142"/>
      <c r="G87" s="143"/>
      <c r="H87" s="143"/>
      <c r="I87" s="144"/>
    </row>
    <row r="88" spans="6:9">
      <c r="F88" s="142"/>
      <c r="G88" s="143"/>
      <c r="H88" s="143"/>
      <c r="I88" s="144"/>
    </row>
    <row r="89" spans="6:9">
      <c r="F89" s="142"/>
      <c r="G89" s="143"/>
      <c r="H89" s="143"/>
      <c r="I89" s="144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82"/>
  <sheetViews>
    <sheetView showGridLines="0" showZeros="0" workbookViewId="0">
      <selection activeCell="A109" sqref="A109:IV111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7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7" t="s">
        <v>75</v>
      </c>
      <c r="B1" s="217"/>
      <c r="C1" s="217"/>
      <c r="D1" s="217"/>
      <c r="E1" s="217"/>
      <c r="F1" s="217"/>
      <c r="G1" s="217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8" t="s">
        <v>48</v>
      </c>
      <c r="B3" s="209"/>
      <c r="C3" s="96" t="str">
        <f>CONCATENATE(cislostavby," ",nazevstavby)</f>
        <v>02 DPS Skalice</v>
      </c>
      <c r="D3" s="150"/>
      <c r="E3" s="151" t="s">
        <v>64</v>
      </c>
      <c r="F3" s="152" t="str">
        <f>Rekapitulace!H1</f>
        <v>02</v>
      </c>
      <c r="G3" s="153"/>
    </row>
    <row r="4" spans="1:104" ht="13.5" thickBot="1">
      <c r="A4" s="218" t="s">
        <v>50</v>
      </c>
      <c r="B4" s="211"/>
      <c r="C4" s="102" t="str">
        <f>CONCATENATE(cisloobjektu," ",nazevobjektu)</f>
        <v>01 Stavební úpravy ve 4.NP objektu</v>
      </c>
      <c r="D4" s="154"/>
      <c r="E4" s="219" t="str">
        <f>Rekapitulace!G2</f>
        <v>DPS Skalice - stavební úpravy ve 4.NP objektu</v>
      </c>
      <c r="F4" s="220"/>
      <c r="G4" s="221"/>
    </row>
    <row r="5" spans="1:104" ht="13.5" thickTop="1">
      <c r="A5" s="155"/>
      <c r="B5" s="146"/>
      <c r="C5" s="146"/>
      <c r="D5" s="146"/>
      <c r="E5" s="156"/>
      <c r="F5" s="146"/>
      <c r="G5" s="157"/>
    </row>
    <row r="6" spans="1:104">
      <c r="A6" s="158" t="s">
        <v>65</v>
      </c>
      <c r="B6" s="159" t="s">
        <v>66</v>
      </c>
      <c r="C6" s="159" t="s">
        <v>67</v>
      </c>
      <c r="D6" s="159" t="s">
        <v>68</v>
      </c>
      <c r="E6" s="160" t="s">
        <v>69</v>
      </c>
      <c r="F6" s="159" t="s">
        <v>70</v>
      </c>
      <c r="G6" s="161" t="s">
        <v>71</v>
      </c>
    </row>
    <row r="7" spans="1:104">
      <c r="A7" s="162" t="s">
        <v>72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8"/>
      <c r="O7" s="169">
        <v>1</v>
      </c>
    </row>
    <row r="8" spans="1:104" ht="22.5">
      <c r="A8" s="170">
        <v>1</v>
      </c>
      <c r="B8" s="171" t="s">
        <v>83</v>
      </c>
      <c r="C8" s="172" t="s">
        <v>84</v>
      </c>
      <c r="D8" s="173" t="s">
        <v>85</v>
      </c>
      <c r="E8" s="174">
        <v>55.8</v>
      </c>
      <c r="F8" s="174">
        <v>0</v>
      </c>
      <c r="G8" s="175">
        <f>E8*F8</f>
        <v>0</v>
      </c>
      <c r="O8" s="169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6">
        <v>1</v>
      </c>
      <c r="CB8" s="176">
        <v>1</v>
      </c>
      <c r="CZ8" s="145">
        <v>5.1670000000000001E-2</v>
      </c>
    </row>
    <row r="9" spans="1:104" ht="22.5">
      <c r="A9" s="170">
        <v>2</v>
      </c>
      <c r="B9" s="171" t="s">
        <v>86</v>
      </c>
      <c r="C9" s="172" t="s">
        <v>87</v>
      </c>
      <c r="D9" s="173" t="s">
        <v>88</v>
      </c>
      <c r="E9" s="174">
        <v>4.55</v>
      </c>
      <c r="F9" s="174">
        <v>0</v>
      </c>
      <c r="G9" s="175">
        <f>E9*F9</f>
        <v>0</v>
      </c>
      <c r="O9" s="169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76">
        <v>1</v>
      </c>
      <c r="CB9" s="176">
        <v>1</v>
      </c>
      <c r="CZ9" s="145">
        <v>1.306E-2</v>
      </c>
    </row>
    <row r="10" spans="1:104" ht="22.5">
      <c r="A10" s="170">
        <v>3</v>
      </c>
      <c r="B10" s="171" t="s">
        <v>89</v>
      </c>
      <c r="C10" s="172" t="s">
        <v>90</v>
      </c>
      <c r="D10" s="173" t="s">
        <v>88</v>
      </c>
      <c r="E10" s="174">
        <v>1</v>
      </c>
      <c r="F10" s="174">
        <v>0</v>
      </c>
      <c r="G10" s="175">
        <f>E10*F10</f>
        <v>0</v>
      </c>
      <c r="O10" s="169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6">
        <v>1</v>
      </c>
      <c r="CB10" s="176">
        <v>1</v>
      </c>
      <c r="CZ10" s="145">
        <v>1.941E-2</v>
      </c>
    </row>
    <row r="11" spans="1:104" ht="22.5">
      <c r="A11" s="170">
        <v>4</v>
      </c>
      <c r="B11" s="171" t="s">
        <v>91</v>
      </c>
      <c r="C11" s="172" t="s">
        <v>92</v>
      </c>
      <c r="D11" s="173" t="s">
        <v>88</v>
      </c>
      <c r="E11" s="174">
        <v>2.8</v>
      </c>
      <c r="F11" s="174">
        <v>0</v>
      </c>
      <c r="G11" s="175">
        <f>E11*F11</f>
        <v>0</v>
      </c>
      <c r="O11" s="169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6">
        <v>1</v>
      </c>
      <c r="CB11" s="176">
        <v>1</v>
      </c>
      <c r="CZ11" s="145">
        <v>2.606E-2</v>
      </c>
    </row>
    <row r="12" spans="1:104">
      <c r="A12" s="177"/>
      <c r="B12" s="178" t="s">
        <v>73</v>
      </c>
      <c r="C12" s="179" t="str">
        <f>CONCATENATE(B7," ",C7)</f>
        <v>3 Svislé a kompletní konstrukce</v>
      </c>
      <c r="D12" s="180"/>
      <c r="E12" s="181"/>
      <c r="F12" s="182"/>
      <c r="G12" s="183">
        <f>SUM(G7:G11)</f>
        <v>0</v>
      </c>
      <c r="O12" s="169">
        <v>4</v>
      </c>
      <c r="BA12" s="184">
        <f>SUM(BA7:BA11)</f>
        <v>0</v>
      </c>
      <c r="BB12" s="184">
        <f>SUM(BB7:BB11)</f>
        <v>0</v>
      </c>
      <c r="BC12" s="184">
        <f>SUM(BC7:BC11)</f>
        <v>0</v>
      </c>
      <c r="BD12" s="184">
        <f>SUM(BD7:BD11)</f>
        <v>0</v>
      </c>
      <c r="BE12" s="184">
        <f>SUM(BE7:BE11)</f>
        <v>0</v>
      </c>
    </row>
    <row r="13" spans="1:104">
      <c r="A13" s="162" t="s">
        <v>72</v>
      </c>
      <c r="B13" s="163" t="s">
        <v>93</v>
      </c>
      <c r="C13" s="164" t="s">
        <v>94</v>
      </c>
      <c r="D13" s="165"/>
      <c r="E13" s="166"/>
      <c r="F13" s="166"/>
      <c r="G13" s="167"/>
      <c r="H13" s="168"/>
      <c r="I13" s="168"/>
      <c r="O13" s="169">
        <v>1</v>
      </c>
    </row>
    <row r="14" spans="1:104">
      <c r="A14" s="170">
        <v>5</v>
      </c>
      <c r="B14" s="171" t="s">
        <v>95</v>
      </c>
      <c r="C14" s="172" t="s">
        <v>96</v>
      </c>
      <c r="D14" s="173" t="s">
        <v>85</v>
      </c>
      <c r="E14" s="174">
        <v>5.23</v>
      </c>
      <c r="F14" s="174">
        <v>0</v>
      </c>
      <c r="G14" s="175">
        <f>E14*F14</f>
        <v>0</v>
      </c>
      <c r="O14" s="169">
        <v>2</v>
      </c>
      <c r="AA14" s="145">
        <v>1</v>
      </c>
      <c r="AB14" s="145">
        <v>0</v>
      </c>
      <c r="AC14" s="145">
        <v>0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6">
        <v>1</v>
      </c>
      <c r="CB14" s="176">
        <v>0</v>
      </c>
      <c r="CZ14" s="145">
        <v>3.5500000000000002E-3</v>
      </c>
    </row>
    <row r="15" spans="1:104">
      <c r="A15" s="177"/>
      <c r="B15" s="178" t="s">
        <v>73</v>
      </c>
      <c r="C15" s="179" t="str">
        <f>CONCATENATE(B13," ",C13)</f>
        <v>63 Podlahy a podlahové konstrukce</v>
      </c>
      <c r="D15" s="180"/>
      <c r="E15" s="181"/>
      <c r="F15" s="182"/>
      <c r="G15" s="183">
        <f>SUM(G13:G14)</f>
        <v>0</v>
      </c>
      <c r="O15" s="169">
        <v>4</v>
      </c>
      <c r="BA15" s="184">
        <f>SUM(BA13:BA14)</f>
        <v>0</v>
      </c>
      <c r="BB15" s="184">
        <f>SUM(BB13:BB14)</f>
        <v>0</v>
      </c>
      <c r="BC15" s="184">
        <f>SUM(BC13:BC14)</f>
        <v>0</v>
      </c>
      <c r="BD15" s="184">
        <f>SUM(BD13:BD14)</f>
        <v>0</v>
      </c>
      <c r="BE15" s="184">
        <f>SUM(BE13:BE14)</f>
        <v>0</v>
      </c>
    </row>
    <row r="16" spans="1:104">
      <c r="A16" s="162" t="s">
        <v>72</v>
      </c>
      <c r="B16" s="163" t="s">
        <v>97</v>
      </c>
      <c r="C16" s="164" t="s">
        <v>98</v>
      </c>
      <c r="D16" s="165"/>
      <c r="E16" s="166"/>
      <c r="F16" s="166"/>
      <c r="G16" s="167"/>
      <c r="H16" s="168"/>
      <c r="I16" s="168"/>
      <c r="O16" s="169">
        <v>1</v>
      </c>
    </row>
    <row r="17" spans="1:104">
      <c r="A17" s="170">
        <v>6</v>
      </c>
      <c r="B17" s="171" t="s">
        <v>99</v>
      </c>
      <c r="C17" s="172" t="s">
        <v>100</v>
      </c>
      <c r="D17" s="173" t="s">
        <v>101</v>
      </c>
      <c r="E17" s="174">
        <v>3</v>
      </c>
      <c r="F17" s="174">
        <v>0</v>
      </c>
      <c r="G17" s="175">
        <f>E17*F17</f>
        <v>0</v>
      </c>
      <c r="O17" s="169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6">
        <v>1</v>
      </c>
      <c r="CB17" s="176">
        <v>1</v>
      </c>
      <c r="CZ17" s="145">
        <v>2.9299999999999999E-3</v>
      </c>
    </row>
    <row r="18" spans="1:104">
      <c r="A18" s="170">
        <v>7</v>
      </c>
      <c r="B18" s="171" t="s">
        <v>102</v>
      </c>
      <c r="C18" s="172" t="s">
        <v>103</v>
      </c>
      <c r="D18" s="173" t="s">
        <v>101</v>
      </c>
      <c r="E18" s="174">
        <v>3</v>
      </c>
      <c r="F18" s="174">
        <v>0</v>
      </c>
      <c r="G18" s="175">
        <f>E18*F18</f>
        <v>0</v>
      </c>
      <c r="O18" s="169">
        <v>2</v>
      </c>
      <c r="AA18" s="145">
        <v>3</v>
      </c>
      <c r="AB18" s="145">
        <v>1</v>
      </c>
      <c r="AC18" s="145">
        <v>55330531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6">
        <v>3</v>
      </c>
      <c r="CB18" s="176">
        <v>1</v>
      </c>
      <c r="CZ18" s="145">
        <v>1.6500000000000001E-2</v>
      </c>
    </row>
    <row r="19" spans="1:104">
      <c r="A19" s="177"/>
      <c r="B19" s="178" t="s">
        <v>73</v>
      </c>
      <c r="C19" s="179" t="str">
        <f>CONCATENATE(B16," ",C16)</f>
        <v>64 Výplně otvorů</v>
      </c>
      <c r="D19" s="180"/>
      <c r="E19" s="181"/>
      <c r="F19" s="182"/>
      <c r="G19" s="183">
        <f>SUM(G16:G18)</f>
        <v>0</v>
      </c>
      <c r="O19" s="169">
        <v>4</v>
      </c>
      <c r="BA19" s="184">
        <f>SUM(BA16:BA18)</f>
        <v>0</v>
      </c>
      <c r="BB19" s="184">
        <f>SUM(BB16:BB18)</f>
        <v>0</v>
      </c>
      <c r="BC19" s="184">
        <f>SUM(BC16:BC18)</f>
        <v>0</v>
      </c>
      <c r="BD19" s="184">
        <f>SUM(BD16:BD18)</f>
        <v>0</v>
      </c>
      <c r="BE19" s="184">
        <f>SUM(BE16:BE18)</f>
        <v>0</v>
      </c>
    </row>
    <row r="20" spans="1:104">
      <c r="A20" s="162" t="s">
        <v>72</v>
      </c>
      <c r="B20" s="163" t="s">
        <v>104</v>
      </c>
      <c r="C20" s="164" t="s">
        <v>105</v>
      </c>
      <c r="D20" s="165"/>
      <c r="E20" s="166"/>
      <c r="F20" s="166"/>
      <c r="G20" s="167"/>
      <c r="H20" s="168"/>
      <c r="I20" s="168"/>
      <c r="O20" s="169">
        <v>1</v>
      </c>
    </row>
    <row r="21" spans="1:104">
      <c r="A21" s="170">
        <v>8</v>
      </c>
      <c r="B21" s="171" t="s">
        <v>106</v>
      </c>
      <c r="C21" s="172" t="s">
        <v>107</v>
      </c>
      <c r="D21" s="173" t="s">
        <v>85</v>
      </c>
      <c r="E21" s="174">
        <v>30</v>
      </c>
      <c r="F21" s="174">
        <v>0</v>
      </c>
      <c r="G21" s="175">
        <f>E21*F21</f>
        <v>0</v>
      </c>
      <c r="O21" s="169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6">
        <v>1</v>
      </c>
      <c r="CB21" s="176">
        <v>1</v>
      </c>
      <c r="CZ21" s="145">
        <v>4.0000000000000003E-5</v>
      </c>
    </row>
    <row r="22" spans="1:104">
      <c r="A22" s="177"/>
      <c r="B22" s="178" t="s">
        <v>73</v>
      </c>
      <c r="C22" s="179" t="str">
        <f>CONCATENATE(B20," ",C20)</f>
        <v>95 Dokončovací konstrukce na pozemních stavbách</v>
      </c>
      <c r="D22" s="180"/>
      <c r="E22" s="181"/>
      <c r="F22" s="182"/>
      <c r="G22" s="183">
        <f>SUM(G20:G21)</f>
        <v>0</v>
      </c>
      <c r="O22" s="169">
        <v>4</v>
      </c>
      <c r="BA22" s="184">
        <f>SUM(BA20:BA21)</f>
        <v>0</v>
      </c>
      <c r="BB22" s="184">
        <f>SUM(BB20:BB21)</f>
        <v>0</v>
      </c>
      <c r="BC22" s="184">
        <f>SUM(BC20:BC21)</f>
        <v>0</v>
      </c>
      <c r="BD22" s="184">
        <f>SUM(BD20:BD21)</f>
        <v>0</v>
      </c>
      <c r="BE22" s="184">
        <f>SUM(BE20:BE21)</f>
        <v>0</v>
      </c>
    </row>
    <row r="23" spans="1:104">
      <c r="A23" s="162" t="s">
        <v>72</v>
      </c>
      <c r="B23" s="163" t="s">
        <v>108</v>
      </c>
      <c r="C23" s="164" t="s">
        <v>109</v>
      </c>
      <c r="D23" s="165"/>
      <c r="E23" s="166"/>
      <c r="F23" s="166"/>
      <c r="G23" s="167"/>
      <c r="H23" s="168"/>
      <c r="I23" s="168"/>
      <c r="O23" s="169">
        <v>1</v>
      </c>
    </row>
    <row r="24" spans="1:104" ht="22.5">
      <c r="A24" s="170">
        <v>9</v>
      </c>
      <c r="B24" s="171" t="s">
        <v>110</v>
      </c>
      <c r="C24" s="172" t="s">
        <v>111</v>
      </c>
      <c r="D24" s="173" t="s">
        <v>85</v>
      </c>
      <c r="E24" s="174">
        <v>5.23</v>
      </c>
      <c r="F24" s="174">
        <v>0</v>
      </c>
      <c r="G24" s="175">
        <f>E24*F24</f>
        <v>0</v>
      </c>
      <c r="O24" s="169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6">
        <v>1</v>
      </c>
      <c r="CB24" s="176">
        <v>1</v>
      </c>
      <c r="CZ24" s="145">
        <v>0</v>
      </c>
    </row>
    <row r="25" spans="1:104">
      <c r="A25" s="177"/>
      <c r="B25" s="178" t="s">
        <v>73</v>
      </c>
      <c r="C25" s="179" t="str">
        <f>CONCATENATE(B23," ",C23)</f>
        <v>96 Bourání konstrukcí</v>
      </c>
      <c r="D25" s="180"/>
      <c r="E25" s="181"/>
      <c r="F25" s="182"/>
      <c r="G25" s="183">
        <f>SUM(G23:G24)</f>
        <v>0</v>
      </c>
      <c r="O25" s="169">
        <v>4</v>
      </c>
      <c r="BA25" s="184">
        <f>SUM(BA23:BA24)</f>
        <v>0</v>
      </c>
      <c r="BB25" s="184">
        <f>SUM(BB23:BB24)</f>
        <v>0</v>
      </c>
      <c r="BC25" s="184">
        <f>SUM(BC23:BC24)</f>
        <v>0</v>
      </c>
      <c r="BD25" s="184">
        <f>SUM(BD23:BD24)</f>
        <v>0</v>
      </c>
      <c r="BE25" s="184">
        <f>SUM(BE23:BE24)</f>
        <v>0</v>
      </c>
    </row>
    <row r="26" spans="1:104">
      <c r="A26" s="162" t="s">
        <v>72</v>
      </c>
      <c r="B26" s="163" t="s">
        <v>112</v>
      </c>
      <c r="C26" s="164" t="s">
        <v>113</v>
      </c>
      <c r="D26" s="165"/>
      <c r="E26" s="166"/>
      <c r="F26" s="166"/>
      <c r="G26" s="167"/>
      <c r="H26" s="168"/>
      <c r="I26" s="168"/>
      <c r="O26" s="169">
        <v>1</v>
      </c>
    </row>
    <row r="27" spans="1:104">
      <c r="A27" s="170">
        <v>10</v>
      </c>
      <c r="B27" s="171" t="s">
        <v>114</v>
      </c>
      <c r="C27" s="172" t="s">
        <v>115</v>
      </c>
      <c r="D27" s="173" t="s">
        <v>116</v>
      </c>
      <c r="E27" s="174">
        <v>3.1130434999999999</v>
      </c>
      <c r="F27" s="174">
        <v>0</v>
      </c>
      <c r="G27" s="175">
        <f>E27*F27</f>
        <v>0</v>
      </c>
      <c r="O27" s="169">
        <v>2</v>
      </c>
      <c r="AA27" s="145">
        <v>7</v>
      </c>
      <c r="AB27" s="145">
        <v>1</v>
      </c>
      <c r="AC27" s="145">
        <v>2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6">
        <v>7</v>
      </c>
      <c r="CB27" s="176">
        <v>1</v>
      </c>
      <c r="CZ27" s="145">
        <v>0</v>
      </c>
    </row>
    <row r="28" spans="1:104">
      <c r="A28" s="177"/>
      <c r="B28" s="178" t="s">
        <v>73</v>
      </c>
      <c r="C28" s="179" t="str">
        <f>CONCATENATE(B26," ",C26)</f>
        <v>99 Staveništní přesun hmot</v>
      </c>
      <c r="D28" s="180"/>
      <c r="E28" s="181"/>
      <c r="F28" s="182"/>
      <c r="G28" s="183">
        <f>SUM(G26:G27)</f>
        <v>0</v>
      </c>
      <c r="O28" s="169">
        <v>4</v>
      </c>
      <c r="BA28" s="184">
        <f>SUM(BA26:BA27)</f>
        <v>0</v>
      </c>
      <c r="BB28" s="184">
        <f>SUM(BB26:BB27)</f>
        <v>0</v>
      </c>
      <c r="BC28" s="184">
        <f>SUM(BC26:BC27)</f>
        <v>0</v>
      </c>
      <c r="BD28" s="184">
        <f>SUM(BD26:BD27)</f>
        <v>0</v>
      </c>
      <c r="BE28" s="184">
        <f>SUM(BE26:BE27)</f>
        <v>0</v>
      </c>
    </row>
    <row r="29" spans="1:104">
      <c r="A29" s="162" t="s">
        <v>72</v>
      </c>
      <c r="B29" s="163" t="s">
        <v>117</v>
      </c>
      <c r="C29" s="164" t="s">
        <v>118</v>
      </c>
      <c r="D29" s="165"/>
      <c r="E29" s="166"/>
      <c r="F29" s="166"/>
      <c r="G29" s="167"/>
      <c r="H29" s="168"/>
      <c r="I29" s="168"/>
      <c r="O29" s="169">
        <v>1</v>
      </c>
    </row>
    <row r="30" spans="1:104">
      <c r="A30" s="170">
        <v>11</v>
      </c>
      <c r="B30" s="171" t="s">
        <v>119</v>
      </c>
      <c r="C30" s="172" t="s">
        <v>120</v>
      </c>
      <c r="D30" s="173" t="s">
        <v>85</v>
      </c>
      <c r="E30" s="174">
        <v>3.84</v>
      </c>
      <c r="F30" s="174">
        <v>0</v>
      </c>
      <c r="G30" s="175">
        <f>E30*F30</f>
        <v>0</v>
      </c>
      <c r="O30" s="169">
        <v>2</v>
      </c>
      <c r="AA30" s="145">
        <v>1</v>
      </c>
      <c r="AB30" s="145">
        <v>7</v>
      </c>
      <c r="AC30" s="145">
        <v>7</v>
      </c>
      <c r="AZ30" s="145">
        <v>2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6">
        <v>1</v>
      </c>
      <c r="CB30" s="176">
        <v>7</v>
      </c>
      <c r="CZ30" s="145">
        <v>0</v>
      </c>
    </row>
    <row r="31" spans="1:104">
      <c r="A31" s="170">
        <v>12</v>
      </c>
      <c r="B31" s="171" t="s">
        <v>121</v>
      </c>
      <c r="C31" s="172" t="s">
        <v>122</v>
      </c>
      <c r="D31" s="173" t="s">
        <v>85</v>
      </c>
      <c r="E31" s="174">
        <v>2.14</v>
      </c>
      <c r="F31" s="174">
        <v>0</v>
      </c>
      <c r="G31" s="175">
        <f>E31*F31</f>
        <v>0</v>
      </c>
      <c r="O31" s="169">
        <v>2</v>
      </c>
      <c r="AA31" s="145">
        <v>1</v>
      </c>
      <c r="AB31" s="145">
        <v>7</v>
      </c>
      <c r="AC31" s="145">
        <v>7</v>
      </c>
      <c r="AZ31" s="145">
        <v>2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6">
        <v>1</v>
      </c>
      <c r="CB31" s="176">
        <v>7</v>
      </c>
      <c r="CZ31" s="145">
        <v>1.9E-3</v>
      </c>
    </row>
    <row r="32" spans="1:104">
      <c r="A32" s="170">
        <v>13</v>
      </c>
      <c r="B32" s="171" t="s">
        <v>123</v>
      </c>
      <c r="C32" s="172" t="s">
        <v>124</v>
      </c>
      <c r="D32" s="173" t="s">
        <v>61</v>
      </c>
      <c r="E32" s="174"/>
      <c r="F32" s="174">
        <v>0</v>
      </c>
      <c r="G32" s="175">
        <f>E32*F32</f>
        <v>0</v>
      </c>
      <c r="O32" s="169">
        <v>2</v>
      </c>
      <c r="AA32" s="145">
        <v>7</v>
      </c>
      <c r="AB32" s="145">
        <v>1002</v>
      </c>
      <c r="AC32" s="145">
        <v>5</v>
      </c>
      <c r="AZ32" s="145">
        <v>2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6">
        <v>7</v>
      </c>
      <c r="CB32" s="176">
        <v>1002</v>
      </c>
      <c r="CZ32" s="145">
        <v>0</v>
      </c>
    </row>
    <row r="33" spans="1:104">
      <c r="A33" s="177"/>
      <c r="B33" s="178" t="s">
        <v>73</v>
      </c>
      <c r="C33" s="179" t="str">
        <f>CONCATENATE(B29," ",C29)</f>
        <v>713 Izolace tepelné</v>
      </c>
      <c r="D33" s="180"/>
      <c r="E33" s="181"/>
      <c r="F33" s="182"/>
      <c r="G33" s="183">
        <f>SUM(G29:G32)</f>
        <v>0</v>
      </c>
      <c r="O33" s="169">
        <v>4</v>
      </c>
      <c r="BA33" s="184">
        <f>SUM(BA29:BA32)</f>
        <v>0</v>
      </c>
      <c r="BB33" s="184">
        <f>SUM(BB29:BB32)</f>
        <v>0</v>
      </c>
      <c r="BC33" s="184">
        <f>SUM(BC29:BC32)</f>
        <v>0</v>
      </c>
      <c r="BD33" s="184">
        <f>SUM(BD29:BD32)</f>
        <v>0</v>
      </c>
      <c r="BE33" s="184">
        <f>SUM(BE29:BE32)</f>
        <v>0</v>
      </c>
    </row>
    <row r="34" spans="1:104">
      <c r="A34" s="162" t="s">
        <v>72</v>
      </c>
      <c r="B34" s="163" t="s">
        <v>125</v>
      </c>
      <c r="C34" s="164" t="s">
        <v>126</v>
      </c>
      <c r="D34" s="165"/>
      <c r="E34" s="166"/>
      <c r="F34" s="166"/>
      <c r="G34" s="167"/>
      <c r="H34" s="168"/>
      <c r="I34" s="168"/>
      <c r="O34" s="169">
        <v>1</v>
      </c>
    </row>
    <row r="35" spans="1:104">
      <c r="A35" s="170">
        <v>14</v>
      </c>
      <c r="B35" s="171" t="s">
        <v>127</v>
      </c>
      <c r="C35" s="172" t="s">
        <v>128</v>
      </c>
      <c r="D35" s="173" t="s">
        <v>88</v>
      </c>
      <c r="E35" s="174">
        <v>31</v>
      </c>
      <c r="F35" s="174">
        <v>0</v>
      </c>
      <c r="G35" s="175">
        <f t="shared" ref="G35:G42" si="0">E35*F35</f>
        <v>0</v>
      </c>
      <c r="O35" s="169">
        <v>2</v>
      </c>
      <c r="AA35" s="145">
        <v>1</v>
      </c>
      <c r="AB35" s="145">
        <v>7</v>
      </c>
      <c r="AC35" s="145">
        <v>7</v>
      </c>
      <c r="AZ35" s="145">
        <v>2</v>
      </c>
      <c r="BA35" s="145">
        <f t="shared" ref="BA35:BA42" si="1">IF(AZ35=1,G35,0)</f>
        <v>0</v>
      </c>
      <c r="BB35" s="145">
        <f t="shared" ref="BB35:BB42" si="2">IF(AZ35=2,G35,0)</f>
        <v>0</v>
      </c>
      <c r="BC35" s="145">
        <f t="shared" ref="BC35:BC42" si="3">IF(AZ35=3,G35,0)</f>
        <v>0</v>
      </c>
      <c r="BD35" s="145">
        <f t="shared" ref="BD35:BD42" si="4">IF(AZ35=4,G35,0)</f>
        <v>0</v>
      </c>
      <c r="BE35" s="145">
        <f t="shared" ref="BE35:BE42" si="5">IF(AZ35=5,G35,0)</f>
        <v>0</v>
      </c>
      <c r="CA35" s="176">
        <v>1</v>
      </c>
      <c r="CB35" s="176">
        <v>7</v>
      </c>
      <c r="CZ35" s="145">
        <v>6.3400000000000001E-3</v>
      </c>
    </row>
    <row r="36" spans="1:104">
      <c r="A36" s="170">
        <v>15</v>
      </c>
      <c r="B36" s="171" t="s">
        <v>129</v>
      </c>
      <c r="C36" s="172" t="s">
        <v>130</v>
      </c>
      <c r="D36" s="173" t="s">
        <v>101</v>
      </c>
      <c r="E36" s="174">
        <v>26</v>
      </c>
      <c r="F36" s="174">
        <v>0</v>
      </c>
      <c r="G36" s="175">
        <f t="shared" si="0"/>
        <v>0</v>
      </c>
      <c r="O36" s="169">
        <v>2</v>
      </c>
      <c r="AA36" s="145">
        <v>1</v>
      </c>
      <c r="AB36" s="145">
        <v>0</v>
      </c>
      <c r="AC36" s="145">
        <v>0</v>
      </c>
      <c r="AZ36" s="145">
        <v>2</v>
      </c>
      <c r="BA36" s="145">
        <f t="shared" si="1"/>
        <v>0</v>
      </c>
      <c r="BB36" s="145">
        <f t="shared" si="2"/>
        <v>0</v>
      </c>
      <c r="BC36" s="145">
        <f t="shared" si="3"/>
        <v>0</v>
      </c>
      <c r="BD36" s="145">
        <f t="shared" si="4"/>
        <v>0</v>
      </c>
      <c r="BE36" s="145">
        <f t="shared" si="5"/>
        <v>0</v>
      </c>
      <c r="CA36" s="176">
        <v>1</v>
      </c>
      <c r="CB36" s="176">
        <v>0</v>
      </c>
      <c r="CZ36" s="145">
        <v>0</v>
      </c>
    </row>
    <row r="37" spans="1:104">
      <c r="A37" s="170">
        <v>16</v>
      </c>
      <c r="B37" s="171" t="s">
        <v>131</v>
      </c>
      <c r="C37" s="172" t="s">
        <v>132</v>
      </c>
      <c r="D37" s="173" t="s">
        <v>101</v>
      </c>
      <c r="E37" s="174">
        <v>2</v>
      </c>
      <c r="F37" s="174">
        <v>0</v>
      </c>
      <c r="G37" s="175">
        <f t="shared" si="0"/>
        <v>0</v>
      </c>
      <c r="O37" s="169">
        <v>2</v>
      </c>
      <c r="AA37" s="145">
        <v>1</v>
      </c>
      <c r="AB37" s="145">
        <v>7</v>
      </c>
      <c r="AC37" s="145">
        <v>7</v>
      </c>
      <c r="AZ37" s="145">
        <v>2</v>
      </c>
      <c r="BA37" s="145">
        <f t="shared" si="1"/>
        <v>0</v>
      </c>
      <c r="BB37" s="145">
        <f t="shared" si="2"/>
        <v>0</v>
      </c>
      <c r="BC37" s="145">
        <f t="shared" si="3"/>
        <v>0</v>
      </c>
      <c r="BD37" s="145">
        <f t="shared" si="4"/>
        <v>0</v>
      </c>
      <c r="BE37" s="145">
        <f t="shared" si="5"/>
        <v>0</v>
      </c>
      <c r="CA37" s="176">
        <v>1</v>
      </c>
      <c r="CB37" s="176">
        <v>7</v>
      </c>
      <c r="CZ37" s="145">
        <v>6.0000000000000002E-5</v>
      </c>
    </row>
    <row r="38" spans="1:104">
      <c r="A38" s="170">
        <v>17</v>
      </c>
      <c r="B38" s="171" t="s">
        <v>133</v>
      </c>
      <c r="C38" s="172" t="s">
        <v>134</v>
      </c>
      <c r="D38" s="173" t="s">
        <v>101</v>
      </c>
      <c r="E38" s="174">
        <v>2</v>
      </c>
      <c r="F38" s="174">
        <v>0</v>
      </c>
      <c r="G38" s="175">
        <f t="shared" si="0"/>
        <v>0</v>
      </c>
      <c r="O38" s="169">
        <v>2</v>
      </c>
      <c r="AA38" s="145">
        <v>1</v>
      </c>
      <c r="AB38" s="145">
        <v>7</v>
      </c>
      <c r="AC38" s="145">
        <v>7</v>
      </c>
      <c r="AZ38" s="145">
        <v>2</v>
      </c>
      <c r="BA38" s="145">
        <f t="shared" si="1"/>
        <v>0</v>
      </c>
      <c r="BB38" s="145">
        <f t="shared" si="2"/>
        <v>0</v>
      </c>
      <c r="BC38" s="145">
        <f t="shared" si="3"/>
        <v>0</v>
      </c>
      <c r="BD38" s="145">
        <f t="shared" si="4"/>
        <v>0</v>
      </c>
      <c r="BE38" s="145">
        <f t="shared" si="5"/>
        <v>0</v>
      </c>
      <c r="CA38" s="176">
        <v>1</v>
      </c>
      <c r="CB38" s="176">
        <v>7</v>
      </c>
      <c r="CZ38" s="145">
        <v>8.0000000000000007E-5</v>
      </c>
    </row>
    <row r="39" spans="1:104">
      <c r="A39" s="170">
        <v>18</v>
      </c>
      <c r="B39" s="171" t="s">
        <v>135</v>
      </c>
      <c r="C39" s="172" t="s">
        <v>136</v>
      </c>
      <c r="D39" s="173" t="s">
        <v>88</v>
      </c>
      <c r="E39" s="174">
        <v>31</v>
      </c>
      <c r="F39" s="174">
        <v>0</v>
      </c>
      <c r="G39" s="175">
        <f t="shared" si="0"/>
        <v>0</v>
      </c>
      <c r="O39" s="169">
        <v>2</v>
      </c>
      <c r="AA39" s="145">
        <v>1</v>
      </c>
      <c r="AB39" s="145">
        <v>0</v>
      </c>
      <c r="AC39" s="145">
        <v>0</v>
      </c>
      <c r="AZ39" s="145">
        <v>2</v>
      </c>
      <c r="BA39" s="145">
        <f t="shared" si="1"/>
        <v>0</v>
      </c>
      <c r="BB39" s="145">
        <f t="shared" si="2"/>
        <v>0</v>
      </c>
      <c r="BC39" s="145">
        <f t="shared" si="3"/>
        <v>0</v>
      </c>
      <c r="BD39" s="145">
        <f t="shared" si="4"/>
        <v>0</v>
      </c>
      <c r="BE39" s="145">
        <f t="shared" si="5"/>
        <v>0</v>
      </c>
      <c r="CA39" s="176">
        <v>1</v>
      </c>
      <c r="CB39" s="176">
        <v>0</v>
      </c>
      <c r="CZ39" s="145">
        <v>0</v>
      </c>
    </row>
    <row r="40" spans="1:104">
      <c r="A40" s="170">
        <v>19</v>
      </c>
      <c r="B40" s="171" t="s">
        <v>137</v>
      </c>
      <c r="C40" s="172" t="s">
        <v>138</v>
      </c>
      <c r="D40" s="173" t="s">
        <v>139</v>
      </c>
      <c r="E40" s="174">
        <v>0.1</v>
      </c>
      <c r="F40" s="174">
        <v>0</v>
      </c>
      <c r="G40" s="175">
        <f t="shared" si="0"/>
        <v>0</v>
      </c>
      <c r="O40" s="169">
        <v>2</v>
      </c>
      <c r="AA40" s="145">
        <v>12</v>
      </c>
      <c r="AB40" s="145">
        <v>0</v>
      </c>
      <c r="AC40" s="145">
        <v>30</v>
      </c>
      <c r="AZ40" s="145">
        <v>2</v>
      </c>
      <c r="BA40" s="145">
        <f t="shared" si="1"/>
        <v>0</v>
      </c>
      <c r="BB40" s="145">
        <f t="shared" si="2"/>
        <v>0</v>
      </c>
      <c r="BC40" s="145">
        <f t="shared" si="3"/>
        <v>0</v>
      </c>
      <c r="BD40" s="145">
        <f t="shared" si="4"/>
        <v>0</v>
      </c>
      <c r="BE40" s="145">
        <f t="shared" si="5"/>
        <v>0</v>
      </c>
      <c r="CA40" s="176">
        <v>12</v>
      </c>
      <c r="CB40" s="176">
        <v>0</v>
      </c>
      <c r="CZ40" s="145">
        <v>0</v>
      </c>
    </row>
    <row r="41" spans="1:104">
      <c r="A41" s="170">
        <v>20</v>
      </c>
      <c r="B41" s="171" t="s">
        <v>140</v>
      </c>
      <c r="C41" s="172" t="s">
        <v>141</v>
      </c>
      <c r="D41" s="173" t="s">
        <v>116</v>
      </c>
      <c r="E41" s="174">
        <v>0.19681999999999999</v>
      </c>
      <c r="F41" s="174">
        <v>0</v>
      </c>
      <c r="G41" s="175">
        <f t="shared" si="0"/>
        <v>0</v>
      </c>
      <c r="O41" s="169">
        <v>2</v>
      </c>
      <c r="AA41" s="145">
        <v>7</v>
      </c>
      <c r="AB41" s="145">
        <v>1001</v>
      </c>
      <c r="AC41" s="145">
        <v>5</v>
      </c>
      <c r="AZ41" s="145">
        <v>2</v>
      </c>
      <c r="BA41" s="145">
        <f t="shared" si="1"/>
        <v>0</v>
      </c>
      <c r="BB41" s="145">
        <f t="shared" si="2"/>
        <v>0</v>
      </c>
      <c r="BC41" s="145">
        <f t="shared" si="3"/>
        <v>0</v>
      </c>
      <c r="BD41" s="145">
        <f t="shared" si="4"/>
        <v>0</v>
      </c>
      <c r="BE41" s="145">
        <f t="shared" si="5"/>
        <v>0</v>
      </c>
      <c r="CA41" s="176">
        <v>7</v>
      </c>
      <c r="CB41" s="176">
        <v>1001</v>
      </c>
      <c r="CZ41" s="145">
        <v>0</v>
      </c>
    </row>
    <row r="42" spans="1:104">
      <c r="A42" s="170">
        <v>21</v>
      </c>
      <c r="B42" s="171" t="s">
        <v>142</v>
      </c>
      <c r="C42" s="172" t="s">
        <v>143</v>
      </c>
      <c r="D42" s="173" t="s">
        <v>144</v>
      </c>
      <c r="E42" s="174">
        <v>3</v>
      </c>
      <c r="F42" s="174">
        <v>0</v>
      </c>
      <c r="G42" s="175">
        <f t="shared" si="0"/>
        <v>0</v>
      </c>
      <c r="O42" s="169">
        <v>2</v>
      </c>
      <c r="AA42" s="145">
        <v>10</v>
      </c>
      <c r="AB42" s="145">
        <v>0</v>
      </c>
      <c r="AC42" s="145">
        <v>8</v>
      </c>
      <c r="AZ42" s="145">
        <v>5</v>
      </c>
      <c r="BA42" s="145">
        <f t="shared" si="1"/>
        <v>0</v>
      </c>
      <c r="BB42" s="145">
        <f t="shared" si="2"/>
        <v>0</v>
      </c>
      <c r="BC42" s="145">
        <f t="shared" si="3"/>
        <v>0</v>
      </c>
      <c r="BD42" s="145">
        <f t="shared" si="4"/>
        <v>0</v>
      </c>
      <c r="BE42" s="145">
        <f t="shared" si="5"/>
        <v>0</v>
      </c>
      <c r="CA42" s="176">
        <v>10</v>
      </c>
      <c r="CB42" s="176">
        <v>0</v>
      </c>
      <c r="CZ42" s="145">
        <v>0</v>
      </c>
    </row>
    <row r="43" spans="1:104">
      <c r="A43" s="177"/>
      <c r="B43" s="178" t="s">
        <v>73</v>
      </c>
      <c r="C43" s="179" t="str">
        <f>CONCATENATE(B34," ",C34)</f>
        <v>733 Rozvod potrubí</v>
      </c>
      <c r="D43" s="180"/>
      <c r="E43" s="181"/>
      <c r="F43" s="182"/>
      <c r="G43" s="183">
        <f>SUM(G34:G42)</f>
        <v>0</v>
      </c>
      <c r="O43" s="169">
        <v>4</v>
      </c>
      <c r="BA43" s="184">
        <f>SUM(BA34:BA42)</f>
        <v>0</v>
      </c>
      <c r="BB43" s="184">
        <f>SUM(BB34:BB42)</f>
        <v>0</v>
      </c>
      <c r="BC43" s="184">
        <f>SUM(BC34:BC42)</f>
        <v>0</v>
      </c>
      <c r="BD43" s="184">
        <f>SUM(BD34:BD42)</f>
        <v>0</v>
      </c>
      <c r="BE43" s="184">
        <f>SUM(BE34:BE42)</f>
        <v>0</v>
      </c>
    </row>
    <row r="44" spans="1:104">
      <c r="A44" s="162" t="s">
        <v>72</v>
      </c>
      <c r="B44" s="163" t="s">
        <v>145</v>
      </c>
      <c r="C44" s="164" t="s">
        <v>146</v>
      </c>
      <c r="D44" s="165"/>
      <c r="E44" s="166"/>
      <c r="F44" s="166"/>
      <c r="G44" s="167"/>
      <c r="H44" s="168"/>
      <c r="I44" s="168"/>
      <c r="O44" s="169">
        <v>1</v>
      </c>
    </row>
    <row r="45" spans="1:104">
      <c r="A45" s="170">
        <v>22</v>
      </c>
      <c r="B45" s="171" t="s">
        <v>147</v>
      </c>
      <c r="C45" s="172" t="s">
        <v>148</v>
      </c>
      <c r="D45" s="173" t="s">
        <v>101</v>
      </c>
      <c r="E45" s="174">
        <v>3</v>
      </c>
      <c r="F45" s="174">
        <v>0</v>
      </c>
      <c r="G45" s="175">
        <f t="shared" ref="G45:G50" si="6">E45*F45</f>
        <v>0</v>
      </c>
      <c r="O45" s="169">
        <v>2</v>
      </c>
      <c r="AA45" s="145">
        <v>1</v>
      </c>
      <c r="AB45" s="145">
        <v>7</v>
      </c>
      <c r="AC45" s="145">
        <v>7</v>
      </c>
      <c r="AZ45" s="145">
        <v>2</v>
      </c>
      <c r="BA45" s="145">
        <f t="shared" ref="BA45:BA50" si="7">IF(AZ45=1,G45,0)</f>
        <v>0</v>
      </c>
      <c r="BB45" s="145">
        <f t="shared" ref="BB45:BB50" si="8">IF(AZ45=2,G45,0)</f>
        <v>0</v>
      </c>
      <c r="BC45" s="145">
        <f t="shared" ref="BC45:BC50" si="9">IF(AZ45=3,G45,0)</f>
        <v>0</v>
      </c>
      <c r="BD45" s="145">
        <f t="shared" ref="BD45:BD50" si="10">IF(AZ45=4,G45,0)</f>
        <v>0</v>
      </c>
      <c r="BE45" s="145">
        <f t="shared" ref="BE45:BE50" si="11">IF(AZ45=5,G45,0)</f>
        <v>0</v>
      </c>
      <c r="CA45" s="176">
        <v>1</v>
      </c>
      <c r="CB45" s="176">
        <v>7</v>
      </c>
      <c r="CZ45" s="145">
        <v>3.0000000000000001E-5</v>
      </c>
    </row>
    <row r="46" spans="1:104">
      <c r="A46" s="170">
        <v>23</v>
      </c>
      <c r="B46" s="171" t="s">
        <v>149</v>
      </c>
      <c r="C46" s="172" t="s">
        <v>150</v>
      </c>
      <c r="D46" s="173" t="s">
        <v>101</v>
      </c>
      <c r="E46" s="174">
        <v>6</v>
      </c>
      <c r="F46" s="174">
        <v>0</v>
      </c>
      <c r="G46" s="175">
        <f t="shared" si="6"/>
        <v>0</v>
      </c>
      <c r="O46" s="169">
        <v>2</v>
      </c>
      <c r="AA46" s="145">
        <v>1</v>
      </c>
      <c r="AB46" s="145">
        <v>7</v>
      </c>
      <c r="AC46" s="145">
        <v>7</v>
      </c>
      <c r="AZ46" s="145">
        <v>2</v>
      </c>
      <c r="BA46" s="145">
        <f t="shared" si="7"/>
        <v>0</v>
      </c>
      <c r="BB46" s="145">
        <f t="shared" si="8"/>
        <v>0</v>
      </c>
      <c r="BC46" s="145">
        <f t="shared" si="9"/>
        <v>0</v>
      </c>
      <c r="BD46" s="145">
        <f t="shared" si="10"/>
        <v>0</v>
      </c>
      <c r="BE46" s="145">
        <f t="shared" si="11"/>
        <v>0</v>
      </c>
      <c r="CA46" s="176">
        <v>1</v>
      </c>
      <c r="CB46" s="176">
        <v>7</v>
      </c>
      <c r="CZ46" s="145">
        <v>3.0000000000000001E-5</v>
      </c>
    </row>
    <row r="47" spans="1:104">
      <c r="A47" s="170">
        <v>24</v>
      </c>
      <c r="B47" s="171" t="s">
        <v>151</v>
      </c>
      <c r="C47" s="172" t="s">
        <v>152</v>
      </c>
      <c r="D47" s="173" t="s">
        <v>101</v>
      </c>
      <c r="E47" s="174">
        <v>3</v>
      </c>
      <c r="F47" s="174">
        <v>0</v>
      </c>
      <c r="G47" s="175">
        <f t="shared" si="6"/>
        <v>0</v>
      </c>
      <c r="O47" s="169">
        <v>2</v>
      </c>
      <c r="AA47" s="145">
        <v>12</v>
      </c>
      <c r="AB47" s="145">
        <v>1</v>
      </c>
      <c r="AC47" s="145">
        <v>31</v>
      </c>
      <c r="AZ47" s="145">
        <v>2</v>
      </c>
      <c r="BA47" s="145">
        <f t="shared" si="7"/>
        <v>0</v>
      </c>
      <c r="BB47" s="145">
        <f t="shared" si="8"/>
        <v>0</v>
      </c>
      <c r="BC47" s="145">
        <f t="shared" si="9"/>
        <v>0</v>
      </c>
      <c r="BD47" s="145">
        <f t="shared" si="10"/>
        <v>0</v>
      </c>
      <c r="BE47" s="145">
        <f t="shared" si="11"/>
        <v>0</v>
      </c>
      <c r="CA47" s="176">
        <v>12</v>
      </c>
      <c r="CB47" s="176">
        <v>1</v>
      </c>
      <c r="CZ47" s="145">
        <v>1E-3</v>
      </c>
    </row>
    <row r="48" spans="1:104">
      <c r="A48" s="170">
        <v>25</v>
      </c>
      <c r="B48" s="171" t="s">
        <v>153</v>
      </c>
      <c r="C48" s="172" t="s">
        <v>154</v>
      </c>
      <c r="D48" s="173" t="s">
        <v>101</v>
      </c>
      <c r="E48" s="174">
        <v>3</v>
      </c>
      <c r="F48" s="174">
        <v>0</v>
      </c>
      <c r="G48" s="175">
        <f t="shared" si="6"/>
        <v>0</v>
      </c>
      <c r="O48" s="169">
        <v>2</v>
      </c>
      <c r="AA48" s="145">
        <v>12</v>
      </c>
      <c r="AB48" s="145">
        <v>1</v>
      </c>
      <c r="AC48" s="145">
        <v>32</v>
      </c>
      <c r="AZ48" s="145">
        <v>2</v>
      </c>
      <c r="BA48" s="145">
        <f t="shared" si="7"/>
        <v>0</v>
      </c>
      <c r="BB48" s="145">
        <f t="shared" si="8"/>
        <v>0</v>
      </c>
      <c r="BC48" s="145">
        <f t="shared" si="9"/>
        <v>0</v>
      </c>
      <c r="BD48" s="145">
        <f t="shared" si="10"/>
        <v>0</v>
      </c>
      <c r="BE48" s="145">
        <f t="shared" si="11"/>
        <v>0</v>
      </c>
      <c r="CA48" s="176">
        <v>12</v>
      </c>
      <c r="CB48" s="176">
        <v>1</v>
      </c>
      <c r="CZ48" s="145">
        <v>1E-3</v>
      </c>
    </row>
    <row r="49" spans="1:104">
      <c r="A49" s="170">
        <v>26</v>
      </c>
      <c r="B49" s="171" t="s">
        <v>155</v>
      </c>
      <c r="C49" s="172" t="s">
        <v>156</v>
      </c>
      <c r="D49" s="173" t="s">
        <v>101</v>
      </c>
      <c r="E49" s="174">
        <v>3</v>
      </c>
      <c r="F49" s="174">
        <v>0</v>
      </c>
      <c r="G49" s="175">
        <f t="shared" si="6"/>
        <v>0</v>
      </c>
      <c r="O49" s="169">
        <v>2</v>
      </c>
      <c r="AA49" s="145">
        <v>12</v>
      </c>
      <c r="AB49" s="145">
        <v>1</v>
      </c>
      <c r="AC49" s="145">
        <v>33</v>
      </c>
      <c r="AZ49" s="145">
        <v>2</v>
      </c>
      <c r="BA49" s="145">
        <f t="shared" si="7"/>
        <v>0</v>
      </c>
      <c r="BB49" s="145">
        <f t="shared" si="8"/>
        <v>0</v>
      </c>
      <c r="BC49" s="145">
        <f t="shared" si="9"/>
        <v>0</v>
      </c>
      <c r="BD49" s="145">
        <f t="shared" si="10"/>
        <v>0</v>
      </c>
      <c r="BE49" s="145">
        <f t="shared" si="11"/>
        <v>0</v>
      </c>
      <c r="CA49" s="176">
        <v>12</v>
      </c>
      <c r="CB49" s="176">
        <v>1</v>
      </c>
      <c r="CZ49" s="145">
        <v>1E-3</v>
      </c>
    </row>
    <row r="50" spans="1:104">
      <c r="A50" s="170">
        <v>27</v>
      </c>
      <c r="B50" s="171" t="s">
        <v>157</v>
      </c>
      <c r="C50" s="172" t="s">
        <v>158</v>
      </c>
      <c r="D50" s="173" t="s">
        <v>61</v>
      </c>
      <c r="E50" s="174"/>
      <c r="F50" s="174">
        <v>0</v>
      </c>
      <c r="G50" s="175">
        <f t="shared" si="6"/>
        <v>0</v>
      </c>
      <c r="O50" s="169">
        <v>2</v>
      </c>
      <c r="AA50" s="145">
        <v>7</v>
      </c>
      <c r="AB50" s="145">
        <v>1002</v>
      </c>
      <c r="AC50" s="145">
        <v>5</v>
      </c>
      <c r="AZ50" s="145">
        <v>2</v>
      </c>
      <c r="BA50" s="145">
        <f t="shared" si="7"/>
        <v>0</v>
      </c>
      <c r="BB50" s="145">
        <f t="shared" si="8"/>
        <v>0</v>
      </c>
      <c r="BC50" s="145">
        <f t="shared" si="9"/>
        <v>0</v>
      </c>
      <c r="BD50" s="145">
        <f t="shared" si="10"/>
        <v>0</v>
      </c>
      <c r="BE50" s="145">
        <f t="shared" si="11"/>
        <v>0</v>
      </c>
      <c r="CA50" s="176">
        <v>7</v>
      </c>
      <c r="CB50" s="176">
        <v>1002</v>
      </c>
      <c r="CZ50" s="145">
        <v>0</v>
      </c>
    </row>
    <row r="51" spans="1:104">
      <c r="A51" s="177"/>
      <c r="B51" s="178" t="s">
        <v>73</v>
      </c>
      <c r="C51" s="179" t="str">
        <f>CONCATENATE(B44," ",C44)</f>
        <v>734 Armatury</v>
      </c>
      <c r="D51" s="180"/>
      <c r="E51" s="181"/>
      <c r="F51" s="182"/>
      <c r="G51" s="183">
        <f>SUM(G44:G50)</f>
        <v>0</v>
      </c>
      <c r="O51" s="169">
        <v>4</v>
      </c>
      <c r="BA51" s="184">
        <f>SUM(BA44:BA50)</f>
        <v>0</v>
      </c>
      <c r="BB51" s="184">
        <f>SUM(BB44:BB50)</f>
        <v>0</v>
      </c>
      <c r="BC51" s="184">
        <f>SUM(BC44:BC50)</f>
        <v>0</v>
      </c>
      <c r="BD51" s="184">
        <f>SUM(BD44:BD50)</f>
        <v>0</v>
      </c>
      <c r="BE51" s="184">
        <f>SUM(BE44:BE50)</f>
        <v>0</v>
      </c>
    </row>
    <row r="52" spans="1:104">
      <c r="A52" s="162" t="s">
        <v>72</v>
      </c>
      <c r="B52" s="163" t="s">
        <v>159</v>
      </c>
      <c r="C52" s="164" t="s">
        <v>160</v>
      </c>
      <c r="D52" s="165"/>
      <c r="E52" s="166"/>
      <c r="F52" s="166"/>
      <c r="G52" s="167"/>
      <c r="H52" s="168"/>
      <c r="I52" s="168"/>
      <c r="O52" s="169">
        <v>1</v>
      </c>
    </row>
    <row r="53" spans="1:104">
      <c r="A53" s="170">
        <v>28</v>
      </c>
      <c r="B53" s="171" t="s">
        <v>161</v>
      </c>
      <c r="C53" s="172" t="s">
        <v>162</v>
      </c>
      <c r="D53" s="173" t="s">
        <v>101</v>
      </c>
      <c r="E53" s="174">
        <v>3</v>
      </c>
      <c r="F53" s="174">
        <v>0</v>
      </c>
      <c r="G53" s="175">
        <f>E53*F53</f>
        <v>0</v>
      </c>
      <c r="O53" s="169">
        <v>2</v>
      </c>
      <c r="AA53" s="145">
        <v>1</v>
      </c>
      <c r="AB53" s="145">
        <v>7</v>
      </c>
      <c r="AC53" s="145">
        <v>7</v>
      </c>
      <c r="AZ53" s="145">
        <v>2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6">
        <v>1</v>
      </c>
      <c r="CB53" s="176">
        <v>7</v>
      </c>
      <c r="CZ53" s="145">
        <v>0</v>
      </c>
    </row>
    <row r="54" spans="1:104">
      <c r="A54" s="170">
        <v>29</v>
      </c>
      <c r="B54" s="171" t="s">
        <v>163</v>
      </c>
      <c r="C54" s="172" t="s">
        <v>164</v>
      </c>
      <c r="D54" s="173" t="s">
        <v>101</v>
      </c>
      <c r="E54" s="174">
        <v>3</v>
      </c>
      <c r="F54" s="174">
        <v>0</v>
      </c>
      <c r="G54" s="175">
        <f>E54*F54</f>
        <v>0</v>
      </c>
      <c r="O54" s="169">
        <v>2</v>
      </c>
      <c r="AA54" s="145">
        <v>1</v>
      </c>
      <c r="AB54" s="145">
        <v>7</v>
      </c>
      <c r="AC54" s="145">
        <v>7</v>
      </c>
      <c r="AZ54" s="145">
        <v>2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6">
        <v>1</v>
      </c>
      <c r="CB54" s="176">
        <v>7</v>
      </c>
      <c r="CZ54" s="145">
        <v>1.2999999999999999E-4</v>
      </c>
    </row>
    <row r="55" spans="1:104">
      <c r="A55" s="170">
        <v>30</v>
      </c>
      <c r="B55" s="171" t="s">
        <v>165</v>
      </c>
      <c r="C55" s="172" t="s">
        <v>166</v>
      </c>
      <c r="D55" s="173" t="s">
        <v>101</v>
      </c>
      <c r="E55" s="174">
        <v>3</v>
      </c>
      <c r="F55" s="174">
        <v>0</v>
      </c>
      <c r="G55" s="175">
        <f>E55*F55</f>
        <v>0</v>
      </c>
      <c r="O55" s="169">
        <v>2</v>
      </c>
      <c r="AA55" s="145">
        <v>1</v>
      </c>
      <c r="AB55" s="145">
        <v>7</v>
      </c>
      <c r="AC55" s="145">
        <v>7</v>
      </c>
      <c r="AZ55" s="145">
        <v>2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6">
        <v>1</v>
      </c>
      <c r="CB55" s="176">
        <v>7</v>
      </c>
      <c r="CZ55" s="145">
        <v>0</v>
      </c>
    </row>
    <row r="56" spans="1:104">
      <c r="A56" s="170">
        <v>31</v>
      </c>
      <c r="B56" s="171" t="s">
        <v>167</v>
      </c>
      <c r="C56" s="172" t="s">
        <v>168</v>
      </c>
      <c r="D56" s="173" t="s">
        <v>101</v>
      </c>
      <c r="E56" s="174">
        <v>3</v>
      </c>
      <c r="F56" s="174">
        <v>0</v>
      </c>
      <c r="G56" s="175">
        <f>E56*F56</f>
        <v>0</v>
      </c>
      <c r="O56" s="169">
        <v>2</v>
      </c>
      <c r="AA56" s="145">
        <v>3</v>
      </c>
      <c r="AB56" s="145">
        <v>7</v>
      </c>
      <c r="AC56" s="145">
        <v>48454367</v>
      </c>
      <c r="AZ56" s="145">
        <v>2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6">
        <v>3</v>
      </c>
      <c r="CB56" s="176">
        <v>7</v>
      </c>
      <c r="CZ56" s="145">
        <v>2.827E-2</v>
      </c>
    </row>
    <row r="57" spans="1:104">
      <c r="A57" s="170">
        <v>32</v>
      </c>
      <c r="B57" s="171" t="s">
        <v>169</v>
      </c>
      <c r="C57" s="172" t="s">
        <v>170</v>
      </c>
      <c r="D57" s="173" t="s">
        <v>61</v>
      </c>
      <c r="E57" s="174"/>
      <c r="F57" s="174">
        <v>0</v>
      </c>
      <c r="G57" s="175">
        <f>E57*F57</f>
        <v>0</v>
      </c>
      <c r="O57" s="169">
        <v>2</v>
      </c>
      <c r="AA57" s="145">
        <v>7</v>
      </c>
      <c r="AB57" s="145">
        <v>1002</v>
      </c>
      <c r="AC57" s="145">
        <v>5</v>
      </c>
      <c r="AZ57" s="145">
        <v>2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6">
        <v>7</v>
      </c>
      <c r="CB57" s="176">
        <v>1002</v>
      </c>
      <c r="CZ57" s="145">
        <v>0</v>
      </c>
    </row>
    <row r="58" spans="1:104">
      <c r="A58" s="177"/>
      <c r="B58" s="178" t="s">
        <v>73</v>
      </c>
      <c r="C58" s="179" t="str">
        <f>CONCATENATE(B52," ",C52)</f>
        <v>735 Otopná tělesa</v>
      </c>
      <c r="D58" s="180"/>
      <c r="E58" s="181"/>
      <c r="F58" s="182"/>
      <c r="G58" s="183">
        <f>SUM(G52:G57)</f>
        <v>0</v>
      </c>
      <c r="O58" s="169">
        <v>4</v>
      </c>
      <c r="BA58" s="184">
        <f>SUM(BA52:BA57)</f>
        <v>0</v>
      </c>
      <c r="BB58" s="184">
        <f>SUM(BB52:BB57)</f>
        <v>0</v>
      </c>
      <c r="BC58" s="184">
        <f>SUM(BC52:BC57)</f>
        <v>0</v>
      </c>
      <c r="BD58" s="184">
        <f>SUM(BD52:BD57)</f>
        <v>0</v>
      </c>
      <c r="BE58" s="184">
        <f>SUM(BE52:BE57)</f>
        <v>0</v>
      </c>
    </row>
    <row r="59" spans="1:104">
      <c r="A59" s="162" t="s">
        <v>72</v>
      </c>
      <c r="B59" s="163" t="s">
        <v>171</v>
      </c>
      <c r="C59" s="164" t="s">
        <v>172</v>
      </c>
      <c r="D59" s="165"/>
      <c r="E59" s="166"/>
      <c r="F59" s="166"/>
      <c r="G59" s="167"/>
      <c r="H59" s="168"/>
      <c r="I59" s="168"/>
      <c r="O59" s="169">
        <v>1</v>
      </c>
    </row>
    <row r="60" spans="1:104">
      <c r="A60" s="170">
        <v>33</v>
      </c>
      <c r="B60" s="171" t="s">
        <v>173</v>
      </c>
      <c r="C60" s="172" t="s">
        <v>174</v>
      </c>
      <c r="D60" s="173" t="s">
        <v>85</v>
      </c>
      <c r="E60" s="174">
        <v>3.84</v>
      </c>
      <c r="F60" s="174">
        <v>0</v>
      </c>
      <c r="G60" s="175">
        <f>E60*F60</f>
        <v>0</v>
      </c>
      <c r="O60" s="169">
        <v>2</v>
      </c>
      <c r="AA60" s="145">
        <v>1</v>
      </c>
      <c r="AB60" s="145">
        <v>7</v>
      </c>
      <c r="AC60" s="145">
        <v>7</v>
      </c>
      <c r="AZ60" s="145">
        <v>2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6">
        <v>1</v>
      </c>
      <c r="CB60" s="176">
        <v>7</v>
      </c>
      <c r="CZ60" s="145">
        <v>1.6000000000000001E-4</v>
      </c>
    </row>
    <row r="61" spans="1:104">
      <c r="A61" s="170">
        <v>34</v>
      </c>
      <c r="B61" s="171" t="s">
        <v>175</v>
      </c>
      <c r="C61" s="172" t="s">
        <v>176</v>
      </c>
      <c r="D61" s="173" t="s">
        <v>85</v>
      </c>
      <c r="E61" s="174">
        <v>2.56</v>
      </c>
      <c r="F61" s="174">
        <v>0</v>
      </c>
      <c r="G61" s="175">
        <f>E61*F61</f>
        <v>0</v>
      </c>
      <c r="O61" s="169">
        <v>2</v>
      </c>
      <c r="AA61" s="145">
        <v>1</v>
      </c>
      <c r="AB61" s="145">
        <v>7</v>
      </c>
      <c r="AC61" s="145">
        <v>7</v>
      </c>
      <c r="AZ61" s="145">
        <v>2</v>
      </c>
      <c r="BA61" s="145">
        <f>IF(AZ61=1,G61,0)</f>
        <v>0</v>
      </c>
      <c r="BB61" s="145">
        <f>IF(AZ61=2,G61,0)</f>
        <v>0</v>
      </c>
      <c r="BC61" s="145">
        <f>IF(AZ61=3,G61,0)</f>
        <v>0</v>
      </c>
      <c r="BD61" s="145">
        <f>IF(AZ61=4,G61,0)</f>
        <v>0</v>
      </c>
      <c r="BE61" s="145">
        <f>IF(AZ61=5,G61,0)</f>
        <v>0</v>
      </c>
      <c r="CA61" s="176">
        <v>1</v>
      </c>
      <c r="CB61" s="176">
        <v>7</v>
      </c>
      <c r="CZ61" s="145">
        <v>1.6000000000000001E-4</v>
      </c>
    </row>
    <row r="62" spans="1:104">
      <c r="A62" s="170">
        <v>35</v>
      </c>
      <c r="B62" s="171" t="s">
        <v>177</v>
      </c>
      <c r="C62" s="172" t="s">
        <v>178</v>
      </c>
      <c r="D62" s="173" t="s">
        <v>61</v>
      </c>
      <c r="E62" s="174"/>
      <c r="F62" s="174">
        <v>0</v>
      </c>
      <c r="G62" s="175">
        <f>E62*F62</f>
        <v>0</v>
      </c>
      <c r="O62" s="169">
        <v>2</v>
      </c>
      <c r="AA62" s="145">
        <v>7</v>
      </c>
      <c r="AB62" s="145">
        <v>1002</v>
      </c>
      <c r="AC62" s="145">
        <v>5</v>
      </c>
      <c r="AZ62" s="145">
        <v>2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6">
        <v>7</v>
      </c>
      <c r="CB62" s="176">
        <v>1002</v>
      </c>
      <c r="CZ62" s="145">
        <v>0</v>
      </c>
    </row>
    <row r="63" spans="1:104">
      <c r="A63" s="177"/>
      <c r="B63" s="178" t="s">
        <v>73</v>
      </c>
      <c r="C63" s="179" t="str">
        <f>CONCATENATE(B59," ",C59)</f>
        <v>762 Konstrukce tesařské</v>
      </c>
      <c r="D63" s="180"/>
      <c r="E63" s="181"/>
      <c r="F63" s="182"/>
      <c r="G63" s="183">
        <f>SUM(G59:G62)</f>
        <v>0</v>
      </c>
      <c r="O63" s="169">
        <v>4</v>
      </c>
      <c r="BA63" s="184">
        <f>SUM(BA59:BA62)</f>
        <v>0</v>
      </c>
      <c r="BB63" s="184">
        <f>SUM(BB59:BB62)</f>
        <v>0</v>
      </c>
      <c r="BC63" s="184">
        <f>SUM(BC59:BC62)</f>
        <v>0</v>
      </c>
      <c r="BD63" s="184">
        <f>SUM(BD59:BD62)</f>
        <v>0</v>
      </c>
      <c r="BE63" s="184">
        <f>SUM(BE59:BE62)</f>
        <v>0</v>
      </c>
    </row>
    <row r="64" spans="1:104">
      <c r="A64" s="162" t="s">
        <v>72</v>
      </c>
      <c r="B64" s="163" t="s">
        <v>179</v>
      </c>
      <c r="C64" s="164" t="s">
        <v>180</v>
      </c>
      <c r="D64" s="165"/>
      <c r="E64" s="166"/>
      <c r="F64" s="166"/>
      <c r="G64" s="167"/>
      <c r="H64" s="168"/>
      <c r="I64" s="168"/>
      <c r="O64" s="169">
        <v>1</v>
      </c>
    </row>
    <row r="65" spans="1:104" ht="22.5">
      <c r="A65" s="170">
        <v>36</v>
      </c>
      <c r="B65" s="171" t="s">
        <v>181</v>
      </c>
      <c r="C65" s="172" t="s">
        <v>182</v>
      </c>
      <c r="D65" s="173" t="s">
        <v>101</v>
      </c>
      <c r="E65" s="174">
        <v>3</v>
      </c>
      <c r="F65" s="174">
        <v>0</v>
      </c>
      <c r="G65" s="175">
        <f>E65*F65</f>
        <v>0</v>
      </c>
      <c r="O65" s="169">
        <v>2</v>
      </c>
      <c r="AA65" s="145">
        <v>1</v>
      </c>
      <c r="AB65" s="145">
        <v>7</v>
      </c>
      <c r="AC65" s="145">
        <v>7</v>
      </c>
      <c r="AZ65" s="145">
        <v>2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6">
        <v>1</v>
      </c>
      <c r="CB65" s="176">
        <v>7</v>
      </c>
      <c r="CZ65" s="145">
        <v>3.2000000000000002E-3</v>
      </c>
    </row>
    <row r="66" spans="1:104">
      <c r="A66" s="170">
        <v>37</v>
      </c>
      <c r="B66" s="171" t="s">
        <v>183</v>
      </c>
      <c r="C66" s="172" t="s">
        <v>184</v>
      </c>
      <c r="D66" s="173" t="s">
        <v>116</v>
      </c>
      <c r="E66" s="174">
        <v>9.5999999999999992E-3</v>
      </c>
      <c r="F66" s="174">
        <v>0</v>
      </c>
      <c r="G66" s="175">
        <f>E66*F66</f>
        <v>0</v>
      </c>
      <c r="O66" s="169">
        <v>2</v>
      </c>
      <c r="AA66" s="145">
        <v>7</v>
      </c>
      <c r="AB66" s="145">
        <v>1001</v>
      </c>
      <c r="AC66" s="145">
        <v>5</v>
      </c>
      <c r="AZ66" s="145">
        <v>2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6">
        <v>7</v>
      </c>
      <c r="CB66" s="176">
        <v>1001</v>
      </c>
      <c r="CZ66" s="145">
        <v>0</v>
      </c>
    </row>
    <row r="67" spans="1:104">
      <c r="A67" s="177"/>
      <c r="B67" s="178" t="s">
        <v>73</v>
      </c>
      <c r="C67" s="179" t="str">
        <f>CONCATENATE(B64," ",C64)</f>
        <v>763 Dřevostavby</v>
      </c>
      <c r="D67" s="180"/>
      <c r="E67" s="181"/>
      <c r="F67" s="182"/>
      <c r="G67" s="183">
        <f>SUM(G64:G66)</f>
        <v>0</v>
      </c>
      <c r="O67" s="169">
        <v>4</v>
      </c>
      <c r="BA67" s="184">
        <f>SUM(BA64:BA66)</f>
        <v>0</v>
      </c>
      <c r="BB67" s="184">
        <f>SUM(BB64:BB66)</f>
        <v>0</v>
      </c>
      <c r="BC67" s="184">
        <f>SUM(BC64:BC66)</f>
        <v>0</v>
      </c>
      <c r="BD67" s="184">
        <f>SUM(BD64:BD66)</f>
        <v>0</v>
      </c>
      <c r="BE67" s="184">
        <f>SUM(BE64:BE66)</f>
        <v>0</v>
      </c>
    </row>
    <row r="68" spans="1:104">
      <c r="A68" s="162" t="s">
        <v>72</v>
      </c>
      <c r="B68" s="163" t="s">
        <v>185</v>
      </c>
      <c r="C68" s="164" t="s">
        <v>186</v>
      </c>
      <c r="D68" s="165"/>
      <c r="E68" s="166"/>
      <c r="F68" s="166"/>
      <c r="G68" s="167"/>
      <c r="H68" s="168"/>
      <c r="I68" s="168"/>
      <c r="O68" s="169">
        <v>1</v>
      </c>
    </row>
    <row r="69" spans="1:104">
      <c r="A69" s="170">
        <v>38</v>
      </c>
      <c r="B69" s="171" t="s">
        <v>187</v>
      </c>
      <c r="C69" s="172" t="s">
        <v>188</v>
      </c>
      <c r="D69" s="173" t="s">
        <v>88</v>
      </c>
      <c r="E69" s="174">
        <v>14.4</v>
      </c>
      <c r="F69" s="174">
        <v>0</v>
      </c>
      <c r="G69" s="175">
        <f>E69*F69</f>
        <v>0</v>
      </c>
      <c r="O69" s="169">
        <v>2</v>
      </c>
      <c r="AA69" s="145">
        <v>1</v>
      </c>
      <c r="AB69" s="145">
        <v>7</v>
      </c>
      <c r="AC69" s="145">
        <v>7</v>
      </c>
      <c r="AZ69" s="145">
        <v>2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6">
        <v>1</v>
      </c>
      <c r="CB69" s="176">
        <v>7</v>
      </c>
      <c r="CZ69" s="145">
        <v>1.4999999999999999E-4</v>
      </c>
    </row>
    <row r="70" spans="1:104">
      <c r="A70" s="170">
        <v>39</v>
      </c>
      <c r="B70" s="171" t="s">
        <v>189</v>
      </c>
      <c r="C70" s="172" t="s">
        <v>190</v>
      </c>
      <c r="D70" s="173" t="s">
        <v>85</v>
      </c>
      <c r="E70" s="174">
        <v>3.84</v>
      </c>
      <c r="F70" s="174">
        <v>0</v>
      </c>
      <c r="G70" s="175">
        <f>E70*F70</f>
        <v>0</v>
      </c>
      <c r="O70" s="169">
        <v>2</v>
      </c>
      <c r="AA70" s="145">
        <v>1</v>
      </c>
      <c r="AB70" s="145">
        <v>7</v>
      </c>
      <c r="AC70" s="145">
        <v>7</v>
      </c>
      <c r="AZ70" s="145">
        <v>2</v>
      </c>
      <c r="BA70" s="145">
        <f>IF(AZ70=1,G70,0)</f>
        <v>0</v>
      </c>
      <c r="BB70" s="145">
        <f>IF(AZ70=2,G70,0)</f>
        <v>0</v>
      </c>
      <c r="BC70" s="145">
        <f>IF(AZ70=3,G70,0)</f>
        <v>0</v>
      </c>
      <c r="BD70" s="145">
        <f>IF(AZ70=4,G70,0)</f>
        <v>0</v>
      </c>
      <c r="BE70" s="145">
        <f>IF(AZ70=5,G70,0)</f>
        <v>0</v>
      </c>
      <c r="CA70" s="176">
        <v>1</v>
      </c>
      <c r="CB70" s="176">
        <v>7</v>
      </c>
      <c r="CZ70" s="145">
        <v>0</v>
      </c>
    </row>
    <row r="71" spans="1:104" ht="22.5">
      <c r="A71" s="170">
        <v>40</v>
      </c>
      <c r="B71" s="171" t="s">
        <v>191</v>
      </c>
      <c r="C71" s="172" t="s">
        <v>192</v>
      </c>
      <c r="D71" s="173" t="s">
        <v>101</v>
      </c>
      <c r="E71" s="174">
        <v>3</v>
      </c>
      <c r="F71" s="174">
        <v>0</v>
      </c>
      <c r="G71" s="175">
        <f>E71*F71</f>
        <v>0</v>
      </c>
      <c r="O71" s="169">
        <v>2</v>
      </c>
      <c r="AA71" s="145">
        <v>12</v>
      </c>
      <c r="AB71" s="145">
        <v>0</v>
      </c>
      <c r="AC71" s="145">
        <v>1</v>
      </c>
      <c r="AZ71" s="145">
        <v>2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6">
        <v>12</v>
      </c>
      <c r="CB71" s="176">
        <v>0</v>
      </c>
      <c r="CZ71" s="145">
        <v>0</v>
      </c>
    </row>
    <row r="72" spans="1:104">
      <c r="A72" s="170">
        <v>41</v>
      </c>
      <c r="B72" s="171" t="s">
        <v>193</v>
      </c>
      <c r="C72" s="172" t="s">
        <v>194</v>
      </c>
      <c r="D72" s="173" t="s">
        <v>61</v>
      </c>
      <c r="E72" s="174"/>
      <c r="F72" s="174">
        <v>0</v>
      </c>
      <c r="G72" s="175">
        <f>E72*F72</f>
        <v>0</v>
      </c>
      <c r="O72" s="169">
        <v>2</v>
      </c>
      <c r="AA72" s="145">
        <v>7</v>
      </c>
      <c r="AB72" s="145">
        <v>1002</v>
      </c>
      <c r="AC72" s="145">
        <v>5</v>
      </c>
      <c r="AZ72" s="145">
        <v>2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76">
        <v>7</v>
      </c>
      <c r="CB72" s="176">
        <v>1002</v>
      </c>
      <c r="CZ72" s="145">
        <v>0</v>
      </c>
    </row>
    <row r="73" spans="1:104">
      <c r="A73" s="177"/>
      <c r="B73" s="178" t="s">
        <v>73</v>
      </c>
      <c r="C73" s="179" t="str">
        <f>CONCATENATE(B68," ",C68)</f>
        <v>764 Konstrukce klempířské</v>
      </c>
      <c r="D73" s="180"/>
      <c r="E73" s="181"/>
      <c r="F73" s="182"/>
      <c r="G73" s="183">
        <f>SUM(G68:G72)</f>
        <v>0</v>
      </c>
      <c r="O73" s="169">
        <v>4</v>
      </c>
      <c r="BA73" s="184">
        <f>SUM(BA68:BA72)</f>
        <v>0</v>
      </c>
      <c r="BB73" s="184">
        <f>SUM(BB68:BB72)</f>
        <v>0</v>
      </c>
      <c r="BC73" s="184">
        <f>SUM(BC68:BC72)</f>
        <v>0</v>
      </c>
      <c r="BD73" s="184">
        <f>SUM(BD68:BD72)</f>
        <v>0</v>
      </c>
      <c r="BE73" s="184">
        <f>SUM(BE68:BE72)</f>
        <v>0</v>
      </c>
    </row>
    <row r="74" spans="1:104">
      <c r="A74" s="162" t="s">
        <v>72</v>
      </c>
      <c r="B74" s="163" t="s">
        <v>195</v>
      </c>
      <c r="C74" s="164" t="s">
        <v>196</v>
      </c>
      <c r="D74" s="165"/>
      <c r="E74" s="166"/>
      <c r="F74" s="166"/>
      <c r="G74" s="167"/>
      <c r="H74" s="168"/>
      <c r="I74" s="168"/>
      <c r="O74" s="169">
        <v>1</v>
      </c>
    </row>
    <row r="75" spans="1:104">
      <c r="A75" s="170">
        <v>42</v>
      </c>
      <c r="B75" s="171" t="s">
        <v>197</v>
      </c>
      <c r="C75" s="172" t="s">
        <v>198</v>
      </c>
      <c r="D75" s="173" t="s">
        <v>101</v>
      </c>
      <c r="E75" s="174">
        <v>3</v>
      </c>
      <c r="F75" s="174">
        <v>0</v>
      </c>
      <c r="G75" s="175">
        <f t="shared" ref="G75:G81" si="12">E75*F75</f>
        <v>0</v>
      </c>
      <c r="O75" s="169">
        <v>2</v>
      </c>
      <c r="AA75" s="145">
        <v>1</v>
      </c>
      <c r="AB75" s="145">
        <v>7</v>
      </c>
      <c r="AC75" s="145">
        <v>7</v>
      </c>
      <c r="AZ75" s="145">
        <v>2</v>
      </c>
      <c r="BA75" s="145">
        <f t="shared" ref="BA75:BA81" si="13">IF(AZ75=1,G75,0)</f>
        <v>0</v>
      </c>
      <c r="BB75" s="145">
        <f t="shared" ref="BB75:BB81" si="14">IF(AZ75=2,G75,0)</f>
        <v>0</v>
      </c>
      <c r="BC75" s="145">
        <f t="shared" ref="BC75:BC81" si="15">IF(AZ75=3,G75,0)</f>
        <v>0</v>
      </c>
      <c r="BD75" s="145">
        <f t="shared" ref="BD75:BD81" si="16">IF(AZ75=4,G75,0)</f>
        <v>0</v>
      </c>
      <c r="BE75" s="145">
        <f t="shared" ref="BE75:BE81" si="17">IF(AZ75=5,G75,0)</f>
        <v>0</v>
      </c>
      <c r="CA75" s="176">
        <v>1</v>
      </c>
      <c r="CB75" s="176">
        <v>7</v>
      </c>
      <c r="CZ75" s="145">
        <v>2.7999999999999998E-4</v>
      </c>
    </row>
    <row r="76" spans="1:104">
      <c r="A76" s="170">
        <v>43</v>
      </c>
      <c r="B76" s="171" t="s">
        <v>199</v>
      </c>
      <c r="C76" s="172" t="s">
        <v>200</v>
      </c>
      <c r="D76" s="173" t="s">
        <v>101</v>
      </c>
      <c r="E76" s="174">
        <v>5</v>
      </c>
      <c r="F76" s="174">
        <v>0</v>
      </c>
      <c r="G76" s="175">
        <f t="shared" si="12"/>
        <v>0</v>
      </c>
      <c r="O76" s="169">
        <v>2</v>
      </c>
      <c r="AA76" s="145">
        <v>3</v>
      </c>
      <c r="AB76" s="145">
        <v>7</v>
      </c>
      <c r="AC76" s="145">
        <v>54914620</v>
      </c>
      <c r="AZ76" s="145">
        <v>2</v>
      </c>
      <c r="BA76" s="145">
        <f t="shared" si="13"/>
        <v>0</v>
      </c>
      <c r="BB76" s="145">
        <f t="shared" si="14"/>
        <v>0</v>
      </c>
      <c r="BC76" s="145">
        <f t="shared" si="15"/>
        <v>0</v>
      </c>
      <c r="BD76" s="145">
        <f t="shared" si="16"/>
        <v>0</v>
      </c>
      <c r="BE76" s="145">
        <f t="shared" si="17"/>
        <v>0</v>
      </c>
      <c r="CA76" s="176">
        <v>3</v>
      </c>
      <c r="CB76" s="176">
        <v>7</v>
      </c>
      <c r="CZ76" s="145">
        <v>8.0000000000000004E-4</v>
      </c>
    </row>
    <row r="77" spans="1:104">
      <c r="A77" s="170">
        <v>44</v>
      </c>
      <c r="B77" s="171" t="s">
        <v>201</v>
      </c>
      <c r="C77" s="172" t="s">
        <v>202</v>
      </c>
      <c r="D77" s="173" t="s">
        <v>101</v>
      </c>
      <c r="E77" s="174">
        <v>3</v>
      </c>
      <c r="F77" s="174">
        <v>0</v>
      </c>
      <c r="G77" s="175">
        <f t="shared" si="12"/>
        <v>0</v>
      </c>
      <c r="O77" s="169">
        <v>2</v>
      </c>
      <c r="AA77" s="145">
        <v>3</v>
      </c>
      <c r="AB77" s="145">
        <v>7</v>
      </c>
      <c r="AC77" s="145">
        <v>6114025008</v>
      </c>
      <c r="AZ77" s="145">
        <v>2</v>
      </c>
      <c r="BA77" s="145">
        <f t="shared" si="13"/>
        <v>0</v>
      </c>
      <c r="BB77" s="145">
        <f t="shared" si="14"/>
        <v>0</v>
      </c>
      <c r="BC77" s="145">
        <f t="shared" si="15"/>
        <v>0</v>
      </c>
      <c r="BD77" s="145">
        <f t="shared" si="16"/>
        <v>0</v>
      </c>
      <c r="BE77" s="145">
        <f t="shared" si="17"/>
        <v>0</v>
      </c>
      <c r="CA77" s="176">
        <v>3</v>
      </c>
      <c r="CB77" s="176">
        <v>7</v>
      </c>
      <c r="CZ77" s="145">
        <v>5.1799999999999999E-2</v>
      </c>
    </row>
    <row r="78" spans="1:104">
      <c r="A78" s="170">
        <v>45</v>
      </c>
      <c r="B78" s="171" t="s">
        <v>203</v>
      </c>
      <c r="C78" s="172" t="s">
        <v>204</v>
      </c>
      <c r="D78" s="173" t="s">
        <v>101</v>
      </c>
      <c r="E78" s="174">
        <v>3</v>
      </c>
      <c r="F78" s="174">
        <v>0</v>
      </c>
      <c r="G78" s="175">
        <f t="shared" si="12"/>
        <v>0</v>
      </c>
      <c r="O78" s="169">
        <v>2</v>
      </c>
      <c r="AA78" s="145">
        <v>3</v>
      </c>
      <c r="AB78" s="145">
        <v>7</v>
      </c>
      <c r="AC78" s="145" t="s">
        <v>203</v>
      </c>
      <c r="AZ78" s="145">
        <v>2</v>
      </c>
      <c r="BA78" s="145">
        <f t="shared" si="13"/>
        <v>0</v>
      </c>
      <c r="BB78" s="145">
        <f t="shared" si="14"/>
        <v>0</v>
      </c>
      <c r="BC78" s="145">
        <f t="shared" si="15"/>
        <v>0</v>
      </c>
      <c r="BD78" s="145">
        <f t="shared" si="16"/>
        <v>0</v>
      </c>
      <c r="BE78" s="145">
        <f t="shared" si="17"/>
        <v>0</v>
      </c>
      <c r="CA78" s="176">
        <v>3</v>
      </c>
      <c r="CB78" s="176">
        <v>7</v>
      </c>
      <c r="CZ78" s="145">
        <v>2.9499999999999999E-3</v>
      </c>
    </row>
    <row r="79" spans="1:104">
      <c r="A79" s="170">
        <v>46</v>
      </c>
      <c r="B79" s="171" t="s">
        <v>205</v>
      </c>
      <c r="C79" s="172" t="s">
        <v>206</v>
      </c>
      <c r="D79" s="173" t="s">
        <v>101</v>
      </c>
      <c r="E79" s="174">
        <v>1</v>
      </c>
      <c r="F79" s="174">
        <v>0</v>
      </c>
      <c r="G79" s="175">
        <f t="shared" si="12"/>
        <v>0</v>
      </c>
      <c r="O79" s="169">
        <v>2</v>
      </c>
      <c r="AA79" s="145">
        <v>3</v>
      </c>
      <c r="AB79" s="145">
        <v>7</v>
      </c>
      <c r="AC79" s="145">
        <v>61160624</v>
      </c>
      <c r="AZ79" s="145">
        <v>2</v>
      </c>
      <c r="BA79" s="145">
        <f t="shared" si="13"/>
        <v>0</v>
      </c>
      <c r="BB79" s="145">
        <f t="shared" si="14"/>
        <v>0</v>
      </c>
      <c r="BC79" s="145">
        <f t="shared" si="15"/>
        <v>0</v>
      </c>
      <c r="BD79" s="145">
        <f t="shared" si="16"/>
        <v>0</v>
      </c>
      <c r="BE79" s="145">
        <f t="shared" si="17"/>
        <v>0</v>
      </c>
      <c r="CA79" s="176">
        <v>3</v>
      </c>
      <c r="CB79" s="176">
        <v>7</v>
      </c>
      <c r="CZ79" s="145">
        <v>2.1999999999999999E-2</v>
      </c>
    </row>
    <row r="80" spans="1:104">
      <c r="A80" s="170">
        <v>47</v>
      </c>
      <c r="B80" s="171" t="s">
        <v>207</v>
      </c>
      <c r="C80" s="172" t="s">
        <v>208</v>
      </c>
      <c r="D80" s="173" t="s">
        <v>101</v>
      </c>
      <c r="E80" s="174">
        <v>2</v>
      </c>
      <c r="F80" s="174">
        <v>0</v>
      </c>
      <c r="G80" s="175">
        <f t="shared" si="12"/>
        <v>0</v>
      </c>
      <c r="O80" s="169">
        <v>2</v>
      </c>
      <c r="AA80" s="145">
        <v>3</v>
      </c>
      <c r="AB80" s="145">
        <v>7</v>
      </c>
      <c r="AC80" s="145">
        <v>61165704</v>
      </c>
      <c r="AZ80" s="145">
        <v>2</v>
      </c>
      <c r="BA80" s="145">
        <f t="shared" si="13"/>
        <v>0</v>
      </c>
      <c r="BB80" s="145">
        <f t="shared" si="14"/>
        <v>0</v>
      </c>
      <c r="BC80" s="145">
        <f t="shared" si="15"/>
        <v>0</v>
      </c>
      <c r="BD80" s="145">
        <f t="shared" si="16"/>
        <v>0</v>
      </c>
      <c r="BE80" s="145">
        <f t="shared" si="17"/>
        <v>0</v>
      </c>
      <c r="CA80" s="176">
        <v>3</v>
      </c>
      <c r="CB80" s="176">
        <v>7</v>
      </c>
      <c r="CZ80" s="145">
        <v>3.5000000000000003E-2</v>
      </c>
    </row>
    <row r="81" spans="1:104">
      <c r="A81" s="170">
        <v>48</v>
      </c>
      <c r="B81" s="171" t="s">
        <v>209</v>
      </c>
      <c r="C81" s="172" t="s">
        <v>210</v>
      </c>
      <c r="D81" s="173" t="s">
        <v>61</v>
      </c>
      <c r="E81" s="174"/>
      <c r="F81" s="174">
        <v>0</v>
      </c>
      <c r="G81" s="175">
        <f t="shared" si="12"/>
        <v>0</v>
      </c>
      <c r="O81" s="169">
        <v>2</v>
      </c>
      <c r="AA81" s="145">
        <v>7</v>
      </c>
      <c r="AB81" s="145">
        <v>1002</v>
      </c>
      <c r="AC81" s="145">
        <v>5</v>
      </c>
      <c r="AZ81" s="145">
        <v>2</v>
      </c>
      <c r="BA81" s="145">
        <f t="shared" si="13"/>
        <v>0</v>
      </c>
      <c r="BB81" s="145">
        <f t="shared" si="14"/>
        <v>0</v>
      </c>
      <c r="BC81" s="145">
        <f t="shared" si="15"/>
        <v>0</v>
      </c>
      <c r="BD81" s="145">
        <f t="shared" si="16"/>
        <v>0</v>
      </c>
      <c r="BE81" s="145">
        <f t="shared" si="17"/>
        <v>0</v>
      </c>
      <c r="CA81" s="176">
        <v>7</v>
      </c>
      <c r="CB81" s="176">
        <v>1002</v>
      </c>
      <c r="CZ81" s="145">
        <v>0</v>
      </c>
    </row>
    <row r="82" spans="1:104">
      <c r="A82" s="177"/>
      <c r="B82" s="178" t="s">
        <v>73</v>
      </c>
      <c r="C82" s="179" t="str">
        <f>CONCATENATE(B74," ",C74)</f>
        <v>766 Konstrukce truhlářské</v>
      </c>
      <c r="D82" s="180"/>
      <c r="E82" s="181"/>
      <c r="F82" s="182"/>
      <c r="G82" s="183">
        <f>SUM(G74:G81)</f>
        <v>0</v>
      </c>
      <c r="O82" s="169">
        <v>4</v>
      </c>
      <c r="BA82" s="184">
        <f>SUM(BA74:BA81)</f>
        <v>0</v>
      </c>
      <c r="BB82" s="184">
        <f>SUM(BB74:BB81)</f>
        <v>0</v>
      </c>
      <c r="BC82" s="184">
        <f>SUM(BC74:BC81)</f>
        <v>0</v>
      </c>
      <c r="BD82" s="184">
        <f>SUM(BD74:BD81)</f>
        <v>0</v>
      </c>
      <c r="BE82" s="184">
        <f>SUM(BE74:BE81)</f>
        <v>0</v>
      </c>
    </row>
    <row r="83" spans="1:104">
      <c r="A83" s="162" t="s">
        <v>72</v>
      </c>
      <c r="B83" s="163" t="s">
        <v>211</v>
      </c>
      <c r="C83" s="164" t="s">
        <v>212</v>
      </c>
      <c r="D83" s="165"/>
      <c r="E83" s="166"/>
      <c r="F83" s="166"/>
      <c r="G83" s="167"/>
      <c r="H83" s="168"/>
      <c r="I83" s="168"/>
      <c r="O83" s="169">
        <v>1</v>
      </c>
    </row>
    <row r="84" spans="1:104" ht="22.5">
      <c r="A84" s="170">
        <v>49</v>
      </c>
      <c r="B84" s="171" t="s">
        <v>213</v>
      </c>
      <c r="C84" s="172" t="s">
        <v>214</v>
      </c>
      <c r="D84" s="173" t="s">
        <v>85</v>
      </c>
      <c r="E84" s="174">
        <v>2.8</v>
      </c>
      <c r="F84" s="174">
        <v>0</v>
      </c>
      <c r="G84" s="175">
        <f>E84*F84</f>
        <v>0</v>
      </c>
      <c r="O84" s="169">
        <v>2</v>
      </c>
      <c r="AA84" s="145">
        <v>1</v>
      </c>
      <c r="AB84" s="145">
        <v>7</v>
      </c>
      <c r="AC84" s="145">
        <v>7</v>
      </c>
      <c r="AZ84" s="145">
        <v>2</v>
      </c>
      <c r="BA84" s="145">
        <f>IF(AZ84=1,G84,0)</f>
        <v>0</v>
      </c>
      <c r="BB84" s="145">
        <f>IF(AZ84=2,G84,0)</f>
        <v>0</v>
      </c>
      <c r="BC84" s="145">
        <f>IF(AZ84=3,G84,0)</f>
        <v>0</v>
      </c>
      <c r="BD84" s="145">
        <f>IF(AZ84=4,G84,0)</f>
        <v>0</v>
      </c>
      <c r="BE84" s="145">
        <f>IF(AZ84=5,G84,0)</f>
        <v>0</v>
      </c>
      <c r="CA84" s="176">
        <v>1</v>
      </c>
      <c r="CB84" s="176">
        <v>7</v>
      </c>
      <c r="CZ84" s="145">
        <v>3.7299999999999998E-3</v>
      </c>
    </row>
    <row r="85" spans="1:104">
      <c r="A85" s="170">
        <v>50</v>
      </c>
      <c r="B85" s="171" t="s">
        <v>215</v>
      </c>
      <c r="C85" s="172" t="s">
        <v>216</v>
      </c>
      <c r="D85" s="173" t="s">
        <v>85</v>
      </c>
      <c r="E85" s="174">
        <v>2.8</v>
      </c>
      <c r="F85" s="174">
        <v>0</v>
      </c>
      <c r="G85" s="175">
        <f>E85*F85</f>
        <v>0</v>
      </c>
      <c r="O85" s="169">
        <v>2</v>
      </c>
      <c r="AA85" s="145">
        <v>3</v>
      </c>
      <c r="AB85" s="145">
        <v>7</v>
      </c>
      <c r="AC85" s="145">
        <v>59764203</v>
      </c>
      <c r="AZ85" s="145">
        <v>2</v>
      </c>
      <c r="BA85" s="145">
        <f>IF(AZ85=1,G85,0)</f>
        <v>0</v>
      </c>
      <c r="BB85" s="145">
        <f>IF(AZ85=2,G85,0)</f>
        <v>0</v>
      </c>
      <c r="BC85" s="145">
        <f>IF(AZ85=3,G85,0)</f>
        <v>0</v>
      </c>
      <c r="BD85" s="145">
        <f>IF(AZ85=4,G85,0)</f>
        <v>0</v>
      </c>
      <c r="BE85" s="145">
        <f>IF(AZ85=5,G85,0)</f>
        <v>0</v>
      </c>
      <c r="CA85" s="176">
        <v>3</v>
      </c>
      <c r="CB85" s="176">
        <v>7</v>
      </c>
      <c r="CZ85" s="145">
        <v>1.9199999999999998E-2</v>
      </c>
    </row>
    <row r="86" spans="1:104">
      <c r="A86" s="170">
        <v>51</v>
      </c>
      <c r="B86" s="171" t="s">
        <v>217</v>
      </c>
      <c r="C86" s="172" t="s">
        <v>218</v>
      </c>
      <c r="D86" s="173" t="s">
        <v>61</v>
      </c>
      <c r="E86" s="174"/>
      <c r="F86" s="174">
        <v>0</v>
      </c>
      <c r="G86" s="175">
        <f>E86*F86</f>
        <v>0</v>
      </c>
      <c r="O86" s="169">
        <v>2</v>
      </c>
      <c r="AA86" s="145">
        <v>7</v>
      </c>
      <c r="AB86" s="145">
        <v>1002</v>
      </c>
      <c r="AC86" s="145">
        <v>5</v>
      </c>
      <c r="AZ86" s="145">
        <v>2</v>
      </c>
      <c r="BA86" s="145">
        <f>IF(AZ86=1,G86,0)</f>
        <v>0</v>
      </c>
      <c r="BB86" s="145">
        <f>IF(AZ86=2,G86,0)</f>
        <v>0</v>
      </c>
      <c r="BC86" s="145">
        <f>IF(AZ86=3,G86,0)</f>
        <v>0</v>
      </c>
      <c r="BD86" s="145">
        <f>IF(AZ86=4,G86,0)</f>
        <v>0</v>
      </c>
      <c r="BE86" s="145">
        <f>IF(AZ86=5,G86,0)</f>
        <v>0</v>
      </c>
      <c r="CA86" s="176">
        <v>7</v>
      </c>
      <c r="CB86" s="176">
        <v>1002</v>
      </c>
      <c r="CZ86" s="145">
        <v>0</v>
      </c>
    </row>
    <row r="87" spans="1:104">
      <c r="A87" s="177"/>
      <c r="B87" s="178" t="s">
        <v>73</v>
      </c>
      <c r="C87" s="179" t="str">
        <f>CONCATENATE(B83," ",C83)</f>
        <v>771 Podlahy z dlaždic a obklady</v>
      </c>
      <c r="D87" s="180"/>
      <c r="E87" s="181"/>
      <c r="F87" s="182"/>
      <c r="G87" s="183">
        <f>SUM(G83:G86)</f>
        <v>0</v>
      </c>
      <c r="O87" s="169">
        <v>4</v>
      </c>
      <c r="BA87" s="184">
        <f>SUM(BA83:BA86)</f>
        <v>0</v>
      </c>
      <c r="BB87" s="184">
        <f>SUM(BB83:BB86)</f>
        <v>0</v>
      </c>
      <c r="BC87" s="184">
        <f>SUM(BC83:BC86)</f>
        <v>0</v>
      </c>
      <c r="BD87" s="184">
        <f>SUM(BD83:BD86)</f>
        <v>0</v>
      </c>
      <c r="BE87" s="184">
        <f>SUM(BE83:BE86)</f>
        <v>0</v>
      </c>
    </row>
    <row r="88" spans="1:104">
      <c r="A88" s="162" t="s">
        <v>72</v>
      </c>
      <c r="B88" s="163" t="s">
        <v>219</v>
      </c>
      <c r="C88" s="164" t="s">
        <v>220</v>
      </c>
      <c r="D88" s="165"/>
      <c r="E88" s="166"/>
      <c r="F88" s="166"/>
      <c r="G88" s="167"/>
      <c r="H88" s="168"/>
      <c r="I88" s="168"/>
      <c r="O88" s="169">
        <v>1</v>
      </c>
    </row>
    <row r="89" spans="1:104">
      <c r="A89" s="170">
        <v>52</v>
      </c>
      <c r="B89" s="171" t="s">
        <v>221</v>
      </c>
      <c r="C89" s="172" t="s">
        <v>222</v>
      </c>
      <c r="D89" s="173" t="s">
        <v>85</v>
      </c>
      <c r="E89" s="174">
        <v>78.680000000000007</v>
      </c>
      <c r="F89" s="174">
        <v>0</v>
      </c>
      <c r="G89" s="175">
        <f t="shared" ref="G89:G94" si="18">E89*F89</f>
        <v>0</v>
      </c>
      <c r="O89" s="169">
        <v>2</v>
      </c>
      <c r="AA89" s="145">
        <v>1</v>
      </c>
      <c r="AB89" s="145">
        <v>7</v>
      </c>
      <c r="AC89" s="145">
        <v>7</v>
      </c>
      <c r="AZ89" s="145">
        <v>2</v>
      </c>
      <c r="BA89" s="145">
        <f t="shared" ref="BA89:BA94" si="19">IF(AZ89=1,G89,0)</f>
        <v>0</v>
      </c>
      <c r="BB89" s="145">
        <f t="shared" ref="BB89:BB94" si="20">IF(AZ89=2,G89,0)</f>
        <v>0</v>
      </c>
      <c r="BC89" s="145">
        <f t="shared" ref="BC89:BC94" si="21">IF(AZ89=3,G89,0)</f>
        <v>0</v>
      </c>
      <c r="BD89" s="145">
        <f t="shared" ref="BD89:BD94" si="22">IF(AZ89=4,G89,0)</f>
        <v>0</v>
      </c>
      <c r="BE89" s="145">
        <f t="shared" ref="BE89:BE94" si="23">IF(AZ89=5,G89,0)</f>
        <v>0</v>
      </c>
      <c r="CA89" s="176">
        <v>1</v>
      </c>
      <c r="CB89" s="176">
        <v>7</v>
      </c>
      <c r="CZ89" s="145">
        <v>3.3E-4</v>
      </c>
    </row>
    <row r="90" spans="1:104">
      <c r="A90" s="170">
        <v>53</v>
      </c>
      <c r="B90" s="171" t="s">
        <v>223</v>
      </c>
      <c r="C90" s="172" t="s">
        <v>224</v>
      </c>
      <c r="D90" s="173" t="s">
        <v>85</v>
      </c>
      <c r="E90" s="174">
        <v>78.680000000000007</v>
      </c>
      <c r="F90" s="174">
        <v>0</v>
      </c>
      <c r="G90" s="175">
        <f t="shared" si="18"/>
        <v>0</v>
      </c>
      <c r="O90" s="169">
        <v>2</v>
      </c>
      <c r="AA90" s="145">
        <v>1</v>
      </c>
      <c r="AB90" s="145">
        <v>7</v>
      </c>
      <c r="AC90" s="145">
        <v>7</v>
      </c>
      <c r="AZ90" s="145">
        <v>2</v>
      </c>
      <c r="BA90" s="145">
        <f t="shared" si="19"/>
        <v>0</v>
      </c>
      <c r="BB90" s="145">
        <f t="shared" si="20"/>
        <v>0</v>
      </c>
      <c r="BC90" s="145">
        <f t="shared" si="21"/>
        <v>0</v>
      </c>
      <c r="BD90" s="145">
        <f t="shared" si="22"/>
        <v>0</v>
      </c>
      <c r="BE90" s="145">
        <f t="shared" si="23"/>
        <v>0</v>
      </c>
      <c r="CA90" s="176">
        <v>1</v>
      </c>
      <c r="CB90" s="176">
        <v>7</v>
      </c>
      <c r="CZ90" s="145">
        <v>0</v>
      </c>
    </row>
    <row r="91" spans="1:104">
      <c r="A91" s="170">
        <v>54</v>
      </c>
      <c r="B91" s="171" t="s">
        <v>225</v>
      </c>
      <c r="C91" s="172" t="s">
        <v>226</v>
      </c>
      <c r="D91" s="173" t="s">
        <v>88</v>
      </c>
      <c r="E91" s="174">
        <v>39</v>
      </c>
      <c r="F91" s="174">
        <v>0</v>
      </c>
      <c r="G91" s="175">
        <f t="shared" si="18"/>
        <v>0</v>
      </c>
      <c r="O91" s="169">
        <v>2</v>
      </c>
      <c r="AA91" s="145">
        <v>3</v>
      </c>
      <c r="AB91" s="145">
        <v>7</v>
      </c>
      <c r="AC91" s="145">
        <v>28342400</v>
      </c>
      <c r="AZ91" s="145">
        <v>2</v>
      </c>
      <c r="BA91" s="145">
        <f t="shared" si="19"/>
        <v>0</v>
      </c>
      <c r="BB91" s="145">
        <f t="shared" si="20"/>
        <v>0</v>
      </c>
      <c r="BC91" s="145">
        <f t="shared" si="21"/>
        <v>0</v>
      </c>
      <c r="BD91" s="145">
        <f t="shared" si="22"/>
        <v>0</v>
      </c>
      <c r="BE91" s="145">
        <f t="shared" si="23"/>
        <v>0</v>
      </c>
      <c r="CA91" s="176">
        <v>3</v>
      </c>
      <c r="CB91" s="176">
        <v>7</v>
      </c>
      <c r="CZ91" s="145">
        <v>1.4999999999999999E-4</v>
      </c>
    </row>
    <row r="92" spans="1:104">
      <c r="A92" s="170">
        <v>55</v>
      </c>
      <c r="B92" s="171" t="s">
        <v>227</v>
      </c>
      <c r="C92" s="172" t="s">
        <v>228</v>
      </c>
      <c r="D92" s="173" t="s">
        <v>88</v>
      </c>
      <c r="E92" s="174">
        <v>39</v>
      </c>
      <c r="F92" s="174">
        <v>0</v>
      </c>
      <c r="G92" s="175">
        <f t="shared" si="18"/>
        <v>0</v>
      </c>
      <c r="O92" s="169">
        <v>2</v>
      </c>
      <c r="AA92" s="145">
        <v>3</v>
      </c>
      <c r="AB92" s="145">
        <v>7</v>
      </c>
      <c r="AC92" s="145">
        <v>284</v>
      </c>
      <c r="AZ92" s="145">
        <v>2</v>
      </c>
      <c r="BA92" s="145">
        <f t="shared" si="19"/>
        <v>0</v>
      </c>
      <c r="BB92" s="145">
        <f t="shared" si="20"/>
        <v>0</v>
      </c>
      <c r="BC92" s="145">
        <f t="shared" si="21"/>
        <v>0</v>
      </c>
      <c r="BD92" s="145">
        <f t="shared" si="22"/>
        <v>0</v>
      </c>
      <c r="BE92" s="145">
        <f t="shared" si="23"/>
        <v>0</v>
      </c>
      <c r="CA92" s="176">
        <v>3</v>
      </c>
      <c r="CB92" s="176">
        <v>7</v>
      </c>
      <c r="CZ92" s="145">
        <v>5.0000000000000002E-5</v>
      </c>
    </row>
    <row r="93" spans="1:104">
      <c r="A93" s="170">
        <v>56</v>
      </c>
      <c r="B93" s="171" t="s">
        <v>229</v>
      </c>
      <c r="C93" s="172" t="s">
        <v>230</v>
      </c>
      <c r="D93" s="173" t="s">
        <v>85</v>
      </c>
      <c r="E93" s="174">
        <v>78.680000000000007</v>
      </c>
      <c r="F93" s="174">
        <v>0</v>
      </c>
      <c r="G93" s="175">
        <f t="shared" si="18"/>
        <v>0</v>
      </c>
      <c r="O93" s="169">
        <v>2</v>
      </c>
      <c r="AA93" s="145">
        <v>3</v>
      </c>
      <c r="AB93" s="145">
        <v>7</v>
      </c>
      <c r="AC93" s="145">
        <v>28412230</v>
      </c>
      <c r="AZ93" s="145">
        <v>2</v>
      </c>
      <c r="BA93" s="145">
        <f t="shared" si="19"/>
        <v>0</v>
      </c>
      <c r="BB93" s="145">
        <f t="shared" si="20"/>
        <v>0</v>
      </c>
      <c r="BC93" s="145">
        <f t="shared" si="21"/>
        <v>0</v>
      </c>
      <c r="BD93" s="145">
        <f t="shared" si="22"/>
        <v>0</v>
      </c>
      <c r="BE93" s="145">
        <f t="shared" si="23"/>
        <v>0</v>
      </c>
      <c r="CA93" s="176">
        <v>3</v>
      </c>
      <c r="CB93" s="176">
        <v>7</v>
      </c>
      <c r="CZ93" s="145">
        <v>1.6000000000000001E-3</v>
      </c>
    </row>
    <row r="94" spans="1:104">
      <c r="A94" s="170">
        <v>57</v>
      </c>
      <c r="B94" s="171" t="s">
        <v>231</v>
      </c>
      <c r="C94" s="172" t="s">
        <v>232</v>
      </c>
      <c r="D94" s="173" t="s">
        <v>116</v>
      </c>
      <c r="E94" s="174">
        <v>0.1596524</v>
      </c>
      <c r="F94" s="174">
        <v>0</v>
      </c>
      <c r="G94" s="175">
        <f t="shared" si="18"/>
        <v>0</v>
      </c>
      <c r="O94" s="169">
        <v>2</v>
      </c>
      <c r="AA94" s="145">
        <v>7</v>
      </c>
      <c r="AB94" s="145">
        <v>1001</v>
      </c>
      <c r="AC94" s="145">
        <v>5</v>
      </c>
      <c r="AZ94" s="145">
        <v>2</v>
      </c>
      <c r="BA94" s="145">
        <f t="shared" si="19"/>
        <v>0</v>
      </c>
      <c r="BB94" s="145">
        <f t="shared" si="20"/>
        <v>0</v>
      </c>
      <c r="BC94" s="145">
        <f t="shared" si="21"/>
        <v>0</v>
      </c>
      <c r="BD94" s="145">
        <f t="shared" si="22"/>
        <v>0</v>
      </c>
      <c r="BE94" s="145">
        <f t="shared" si="23"/>
        <v>0</v>
      </c>
      <c r="CA94" s="176">
        <v>7</v>
      </c>
      <c r="CB94" s="176">
        <v>1001</v>
      </c>
      <c r="CZ94" s="145">
        <v>0</v>
      </c>
    </row>
    <row r="95" spans="1:104">
      <c r="A95" s="177"/>
      <c r="B95" s="178" t="s">
        <v>73</v>
      </c>
      <c r="C95" s="179" t="str">
        <f>CONCATENATE(B88," ",C88)</f>
        <v>776 Podlahy povlakové</v>
      </c>
      <c r="D95" s="180"/>
      <c r="E95" s="181"/>
      <c r="F95" s="182"/>
      <c r="G95" s="183">
        <f>SUM(G88:G94)</f>
        <v>0</v>
      </c>
      <c r="O95" s="169">
        <v>4</v>
      </c>
      <c r="BA95" s="184">
        <f>SUM(BA88:BA94)</f>
        <v>0</v>
      </c>
      <c r="BB95" s="184">
        <f>SUM(BB88:BB94)</f>
        <v>0</v>
      </c>
      <c r="BC95" s="184">
        <f>SUM(BC88:BC94)</f>
        <v>0</v>
      </c>
      <c r="BD95" s="184">
        <f>SUM(BD88:BD94)</f>
        <v>0</v>
      </c>
      <c r="BE95" s="184">
        <f>SUM(BE88:BE94)</f>
        <v>0</v>
      </c>
    </row>
    <row r="96" spans="1:104">
      <c r="A96" s="162" t="s">
        <v>72</v>
      </c>
      <c r="B96" s="163" t="s">
        <v>233</v>
      </c>
      <c r="C96" s="164" t="s">
        <v>234</v>
      </c>
      <c r="D96" s="165"/>
      <c r="E96" s="166"/>
      <c r="F96" s="166"/>
      <c r="G96" s="167"/>
      <c r="H96" s="168"/>
      <c r="I96" s="168"/>
      <c r="O96" s="169">
        <v>1</v>
      </c>
    </row>
    <row r="97" spans="1:104">
      <c r="A97" s="170">
        <v>58</v>
      </c>
      <c r="B97" s="171" t="s">
        <v>235</v>
      </c>
      <c r="C97" s="172" t="s">
        <v>236</v>
      </c>
      <c r="D97" s="173" t="s">
        <v>85</v>
      </c>
      <c r="E97" s="174">
        <v>111.6</v>
      </c>
      <c r="F97" s="174">
        <v>0</v>
      </c>
      <c r="G97" s="175">
        <f>E97*F97</f>
        <v>0</v>
      </c>
      <c r="O97" s="169">
        <v>2</v>
      </c>
      <c r="AA97" s="145">
        <v>1</v>
      </c>
      <c r="AB97" s="145">
        <v>7</v>
      </c>
      <c r="AC97" s="145">
        <v>7</v>
      </c>
      <c r="AZ97" s="145">
        <v>2</v>
      </c>
      <c r="BA97" s="145">
        <f>IF(AZ97=1,G97,0)</f>
        <v>0</v>
      </c>
      <c r="BB97" s="145">
        <f>IF(AZ97=2,G97,0)</f>
        <v>0</v>
      </c>
      <c r="BC97" s="145">
        <f>IF(AZ97=3,G97,0)</f>
        <v>0</v>
      </c>
      <c r="BD97" s="145">
        <f>IF(AZ97=4,G97,0)</f>
        <v>0</v>
      </c>
      <c r="BE97" s="145">
        <f>IF(AZ97=5,G97,0)</f>
        <v>0</v>
      </c>
      <c r="CA97" s="176">
        <v>1</v>
      </c>
      <c r="CB97" s="176">
        <v>7</v>
      </c>
      <c r="CZ97" s="145">
        <v>1.4999999999999999E-4</v>
      </c>
    </row>
    <row r="98" spans="1:104">
      <c r="A98" s="170">
        <v>59</v>
      </c>
      <c r="B98" s="171" t="s">
        <v>237</v>
      </c>
      <c r="C98" s="172" t="s">
        <v>238</v>
      </c>
      <c r="D98" s="173" t="s">
        <v>85</v>
      </c>
      <c r="E98" s="174">
        <v>111.6</v>
      </c>
      <c r="F98" s="174">
        <v>0</v>
      </c>
      <c r="G98" s="175">
        <f>E98*F98</f>
        <v>0</v>
      </c>
      <c r="O98" s="169">
        <v>2</v>
      </c>
      <c r="AA98" s="145">
        <v>1</v>
      </c>
      <c r="AB98" s="145">
        <v>7</v>
      </c>
      <c r="AC98" s="145">
        <v>7</v>
      </c>
      <c r="AZ98" s="145">
        <v>2</v>
      </c>
      <c r="BA98" s="145">
        <f>IF(AZ98=1,G98,0)</f>
        <v>0</v>
      </c>
      <c r="BB98" s="145">
        <f>IF(AZ98=2,G98,0)</f>
        <v>0</v>
      </c>
      <c r="BC98" s="145">
        <f>IF(AZ98=3,G98,0)</f>
        <v>0</v>
      </c>
      <c r="BD98" s="145">
        <f>IF(AZ98=4,G98,0)</f>
        <v>0</v>
      </c>
      <c r="BE98" s="145">
        <f>IF(AZ98=5,G98,0)</f>
        <v>0</v>
      </c>
      <c r="CA98" s="176">
        <v>1</v>
      </c>
      <c r="CB98" s="176">
        <v>7</v>
      </c>
      <c r="CZ98" s="145">
        <v>4.6000000000000001E-4</v>
      </c>
    </row>
    <row r="99" spans="1:104">
      <c r="A99" s="177"/>
      <c r="B99" s="178" t="s">
        <v>73</v>
      </c>
      <c r="C99" s="179" t="str">
        <f>CONCATENATE(B96," ",C96)</f>
        <v>784 Malby</v>
      </c>
      <c r="D99" s="180"/>
      <c r="E99" s="181"/>
      <c r="F99" s="182"/>
      <c r="G99" s="183">
        <f>SUM(G96:G98)</f>
        <v>0</v>
      </c>
      <c r="O99" s="169">
        <v>4</v>
      </c>
      <c r="BA99" s="184">
        <f>SUM(BA96:BA98)</f>
        <v>0</v>
      </c>
      <c r="BB99" s="184">
        <f>SUM(BB96:BB98)</f>
        <v>0</v>
      </c>
      <c r="BC99" s="184">
        <f>SUM(BC96:BC98)</f>
        <v>0</v>
      </c>
      <c r="BD99" s="184">
        <f>SUM(BD96:BD98)</f>
        <v>0</v>
      </c>
      <c r="BE99" s="184">
        <f>SUM(BE96:BE98)</f>
        <v>0</v>
      </c>
    </row>
    <row r="100" spans="1:104">
      <c r="A100" s="162" t="s">
        <v>72</v>
      </c>
      <c r="B100" s="163" t="s">
        <v>239</v>
      </c>
      <c r="C100" s="164" t="s">
        <v>240</v>
      </c>
      <c r="D100" s="165"/>
      <c r="E100" s="166"/>
      <c r="F100" s="166"/>
      <c r="G100" s="167"/>
      <c r="H100" s="168"/>
      <c r="I100" s="168"/>
      <c r="O100" s="169">
        <v>1</v>
      </c>
    </row>
    <row r="101" spans="1:104">
      <c r="A101" s="170">
        <v>60</v>
      </c>
      <c r="B101" s="171" t="s">
        <v>241</v>
      </c>
      <c r="C101" s="172" t="s">
        <v>242</v>
      </c>
      <c r="D101" s="173" t="s">
        <v>116</v>
      </c>
      <c r="E101" s="174">
        <v>0.99088799999999999</v>
      </c>
      <c r="F101" s="174">
        <v>0</v>
      </c>
      <c r="G101" s="175">
        <f t="shared" ref="G101:G108" si="24">E101*F101</f>
        <v>0</v>
      </c>
      <c r="O101" s="169">
        <v>2</v>
      </c>
      <c r="AA101" s="145">
        <v>8</v>
      </c>
      <c r="AB101" s="145">
        <v>0</v>
      </c>
      <c r="AC101" s="145">
        <v>3</v>
      </c>
      <c r="AZ101" s="145">
        <v>1</v>
      </c>
      <c r="BA101" s="145">
        <f t="shared" ref="BA101:BA108" si="25">IF(AZ101=1,G101,0)</f>
        <v>0</v>
      </c>
      <c r="BB101" s="145">
        <f t="shared" ref="BB101:BB108" si="26">IF(AZ101=2,G101,0)</f>
        <v>0</v>
      </c>
      <c r="BC101" s="145">
        <f t="shared" ref="BC101:BC108" si="27">IF(AZ101=3,G101,0)</f>
        <v>0</v>
      </c>
      <c r="BD101" s="145">
        <f t="shared" ref="BD101:BD108" si="28">IF(AZ101=4,G101,0)</f>
        <v>0</v>
      </c>
      <c r="BE101" s="145">
        <f t="shared" ref="BE101:BE108" si="29">IF(AZ101=5,G101,0)</f>
        <v>0</v>
      </c>
      <c r="CA101" s="176">
        <v>8</v>
      </c>
      <c r="CB101" s="176">
        <v>0</v>
      </c>
      <c r="CZ101" s="145">
        <v>0</v>
      </c>
    </row>
    <row r="102" spans="1:104">
      <c r="A102" s="170">
        <v>61</v>
      </c>
      <c r="B102" s="171" t="s">
        <v>243</v>
      </c>
      <c r="C102" s="172" t="s">
        <v>244</v>
      </c>
      <c r="D102" s="173" t="s">
        <v>116</v>
      </c>
      <c r="E102" s="174">
        <v>0.33029599999999998</v>
      </c>
      <c r="F102" s="174">
        <v>0</v>
      </c>
      <c r="G102" s="175">
        <f t="shared" si="24"/>
        <v>0</v>
      </c>
      <c r="O102" s="169">
        <v>2</v>
      </c>
      <c r="AA102" s="145">
        <v>8</v>
      </c>
      <c r="AB102" s="145">
        <v>0</v>
      </c>
      <c r="AC102" s="145">
        <v>3</v>
      </c>
      <c r="AZ102" s="145">
        <v>1</v>
      </c>
      <c r="BA102" s="145">
        <f t="shared" si="25"/>
        <v>0</v>
      </c>
      <c r="BB102" s="145">
        <f t="shared" si="26"/>
        <v>0</v>
      </c>
      <c r="BC102" s="145">
        <f t="shared" si="27"/>
        <v>0</v>
      </c>
      <c r="BD102" s="145">
        <f t="shared" si="28"/>
        <v>0</v>
      </c>
      <c r="BE102" s="145">
        <f t="shared" si="29"/>
        <v>0</v>
      </c>
      <c r="CA102" s="176">
        <v>8</v>
      </c>
      <c r="CB102" s="176">
        <v>0</v>
      </c>
      <c r="CZ102" s="145">
        <v>0</v>
      </c>
    </row>
    <row r="103" spans="1:104">
      <c r="A103" s="170">
        <v>62</v>
      </c>
      <c r="B103" s="171" t="s">
        <v>245</v>
      </c>
      <c r="C103" s="172" t="s">
        <v>246</v>
      </c>
      <c r="D103" s="173" t="s">
        <v>116</v>
      </c>
      <c r="E103" s="174">
        <v>9.5785839999999993</v>
      </c>
      <c r="F103" s="174">
        <v>0</v>
      </c>
      <c r="G103" s="175">
        <f t="shared" si="24"/>
        <v>0</v>
      </c>
      <c r="O103" s="169">
        <v>2</v>
      </c>
      <c r="AA103" s="145">
        <v>8</v>
      </c>
      <c r="AB103" s="145">
        <v>0</v>
      </c>
      <c r="AC103" s="145">
        <v>3</v>
      </c>
      <c r="AZ103" s="145">
        <v>1</v>
      </c>
      <c r="BA103" s="145">
        <f t="shared" si="25"/>
        <v>0</v>
      </c>
      <c r="BB103" s="145">
        <f t="shared" si="26"/>
        <v>0</v>
      </c>
      <c r="BC103" s="145">
        <f t="shared" si="27"/>
        <v>0</v>
      </c>
      <c r="BD103" s="145">
        <f t="shared" si="28"/>
        <v>0</v>
      </c>
      <c r="BE103" s="145">
        <f t="shared" si="29"/>
        <v>0</v>
      </c>
      <c r="CA103" s="176">
        <v>8</v>
      </c>
      <c r="CB103" s="176">
        <v>0</v>
      </c>
      <c r="CZ103" s="145">
        <v>0</v>
      </c>
    </row>
    <row r="104" spans="1:104">
      <c r="A104" s="170">
        <v>63</v>
      </c>
      <c r="B104" s="171" t="s">
        <v>247</v>
      </c>
      <c r="C104" s="172" t="s">
        <v>248</v>
      </c>
      <c r="D104" s="173" t="s">
        <v>116</v>
      </c>
      <c r="E104" s="174">
        <v>0.33029599999999998</v>
      </c>
      <c r="F104" s="174">
        <v>0</v>
      </c>
      <c r="G104" s="175">
        <f t="shared" si="24"/>
        <v>0</v>
      </c>
      <c r="O104" s="169">
        <v>2</v>
      </c>
      <c r="AA104" s="145">
        <v>8</v>
      </c>
      <c r="AB104" s="145">
        <v>0</v>
      </c>
      <c r="AC104" s="145">
        <v>3</v>
      </c>
      <c r="AZ104" s="145">
        <v>1</v>
      </c>
      <c r="BA104" s="145">
        <f t="shared" si="25"/>
        <v>0</v>
      </c>
      <c r="BB104" s="145">
        <f t="shared" si="26"/>
        <v>0</v>
      </c>
      <c r="BC104" s="145">
        <f t="shared" si="27"/>
        <v>0</v>
      </c>
      <c r="BD104" s="145">
        <f t="shared" si="28"/>
        <v>0</v>
      </c>
      <c r="BE104" s="145">
        <f t="shared" si="29"/>
        <v>0</v>
      </c>
      <c r="CA104" s="176">
        <v>8</v>
      </c>
      <c r="CB104" s="176">
        <v>0</v>
      </c>
      <c r="CZ104" s="145">
        <v>0</v>
      </c>
    </row>
    <row r="105" spans="1:104">
      <c r="A105" s="170">
        <v>64</v>
      </c>
      <c r="B105" s="171" t="s">
        <v>249</v>
      </c>
      <c r="C105" s="172" t="s">
        <v>250</v>
      </c>
      <c r="D105" s="173" t="s">
        <v>116</v>
      </c>
      <c r="E105" s="174">
        <v>3.3029600000000001</v>
      </c>
      <c r="F105" s="174">
        <v>0</v>
      </c>
      <c r="G105" s="175">
        <f t="shared" si="24"/>
        <v>0</v>
      </c>
      <c r="O105" s="169">
        <v>2</v>
      </c>
      <c r="AA105" s="145">
        <v>8</v>
      </c>
      <c r="AB105" s="145">
        <v>0</v>
      </c>
      <c r="AC105" s="145">
        <v>3</v>
      </c>
      <c r="AZ105" s="145">
        <v>1</v>
      </c>
      <c r="BA105" s="145">
        <f t="shared" si="25"/>
        <v>0</v>
      </c>
      <c r="BB105" s="145">
        <f t="shared" si="26"/>
        <v>0</v>
      </c>
      <c r="BC105" s="145">
        <f t="shared" si="27"/>
        <v>0</v>
      </c>
      <c r="BD105" s="145">
        <f t="shared" si="28"/>
        <v>0</v>
      </c>
      <c r="BE105" s="145">
        <f t="shared" si="29"/>
        <v>0</v>
      </c>
      <c r="CA105" s="176">
        <v>8</v>
      </c>
      <c r="CB105" s="176">
        <v>0</v>
      </c>
      <c r="CZ105" s="145">
        <v>0</v>
      </c>
    </row>
    <row r="106" spans="1:104">
      <c r="A106" s="170">
        <v>65</v>
      </c>
      <c r="B106" s="171" t="s">
        <v>251</v>
      </c>
      <c r="C106" s="172" t="s">
        <v>252</v>
      </c>
      <c r="D106" s="173" t="s">
        <v>116</v>
      </c>
      <c r="E106" s="174">
        <v>0.33029599999999998</v>
      </c>
      <c r="F106" s="174">
        <v>0</v>
      </c>
      <c r="G106" s="175">
        <f t="shared" si="24"/>
        <v>0</v>
      </c>
      <c r="O106" s="169">
        <v>2</v>
      </c>
      <c r="AA106" s="145">
        <v>8</v>
      </c>
      <c r="AB106" s="145">
        <v>0</v>
      </c>
      <c r="AC106" s="145">
        <v>3</v>
      </c>
      <c r="AZ106" s="145">
        <v>1</v>
      </c>
      <c r="BA106" s="145">
        <f t="shared" si="25"/>
        <v>0</v>
      </c>
      <c r="BB106" s="145">
        <f t="shared" si="26"/>
        <v>0</v>
      </c>
      <c r="BC106" s="145">
        <f t="shared" si="27"/>
        <v>0</v>
      </c>
      <c r="BD106" s="145">
        <f t="shared" si="28"/>
        <v>0</v>
      </c>
      <c r="BE106" s="145">
        <f t="shared" si="29"/>
        <v>0</v>
      </c>
      <c r="CA106" s="176">
        <v>8</v>
      </c>
      <c r="CB106" s="176">
        <v>0</v>
      </c>
      <c r="CZ106" s="145">
        <v>0</v>
      </c>
    </row>
    <row r="107" spans="1:104">
      <c r="A107" s="170">
        <v>66</v>
      </c>
      <c r="B107" s="171" t="s">
        <v>253</v>
      </c>
      <c r="C107" s="172" t="s">
        <v>254</v>
      </c>
      <c r="D107" s="173" t="s">
        <v>116</v>
      </c>
      <c r="E107" s="174">
        <v>0.33029599999999998</v>
      </c>
      <c r="F107" s="174">
        <v>0</v>
      </c>
      <c r="G107" s="175">
        <f t="shared" si="24"/>
        <v>0</v>
      </c>
      <c r="O107" s="169">
        <v>2</v>
      </c>
      <c r="AA107" s="145">
        <v>8</v>
      </c>
      <c r="AB107" s="145">
        <v>0</v>
      </c>
      <c r="AC107" s="145">
        <v>3</v>
      </c>
      <c r="AZ107" s="145">
        <v>1</v>
      </c>
      <c r="BA107" s="145">
        <f t="shared" si="25"/>
        <v>0</v>
      </c>
      <c r="BB107" s="145">
        <f t="shared" si="26"/>
        <v>0</v>
      </c>
      <c r="BC107" s="145">
        <f t="shared" si="27"/>
        <v>0</v>
      </c>
      <c r="BD107" s="145">
        <f t="shared" si="28"/>
        <v>0</v>
      </c>
      <c r="BE107" s="145">
        <f t="shared" si="29"/>
        <v>0</v>
      </c>
      <c r="CA107" s="176">
        <v>8</v>
      </c>
      <c r="CB107" s="176">
        <v>0</v>
      </c>
      <c r="CZ107" s="145">
        <v>0</v>
      </c>
    </row>
    <row r="108" spans="1:104">
      <c r="A108" s="170">
        <v>67</v>
      </c>
      <c r="B108" s="171" t="s">
        <v>255</v>
      </c>
      <c r="C108" s="172" t="s">
        <v>256</v>
      </c>
      <c r="D108" s="173" t="s">
        <v>116</v>
      </c>
      <c r="E108" s="174">
        <v>0.33029599999999998</v>
      </c>
      <c r="F108" s="174">
        <v>0</v>
      </c>
      <c r="G108" s="175">
        <f t="shared" si="24"/>
        <v>0</v>
      </c>
      <c r="O108" s="169">
        <v>2</v>
      </c>
      <c r="AA108" s="145">
        <v>8</v>
      </c>
      <c r="AB108" s="145">
        <v>0</v>
      </c>
      <c r="AC108" s="145">
        <v>3</v>
      </c>
      <c r="AZ108" s="145">
        <v>1</v>
      </c>
      <c r="BA108" s="145">
        <f t="shared" si="25"/>
        <v>0</v>
      </c>
      <c r="BB108" s="145">
        <f t="shared" si="26"/>
        <v>0</v>
      </c>
      <c r="BC108" s="145">
        <f t="shared" si="27"/>
        <v>0</v>
      </c>
      <c r="BD108" s="145">
        <f t="shared" si="28"/>
        <v>0</v>
      </c>
      <c r="BE108" s="145">
        <f t="shared" si="29"/>
        <v>0</v>
      </c>
      <c r="CA108" s="176">
        <v>8</v>
      </c>
      <c r="CB108" s="176">
        <v>0</v>
      </c>
      <c r="CZ108" s="145">
        <v>0</v>
      </c>
    </row>
    <row r="109" spans="1:104">
      <c r="A109" s="177"/>
      <c r="B109" s="178" t="s">
        <v>73</v>
      </c>
      <c r="C109" s="179" t="str">
        <f>CONCATENATE(B100," ",C100)</f>
        <v>D96 Přesuny suti a vybouraných hmot</v>
      </c>
      <c r="D109" s="180"/>
      <c r="E109" s="181"/>
      <c r="F109" s="182"/>
      <c r="G109" s="183">
        <f>SUM(G100:G108)</f>
        <v>0</v>
      </c>
      <c r="O109" s="169">
        <v>4</v>
      </c>
      <c r="BA109" s="184">
        <f>SUM(BA100:BA108)</f>
        <v>0</v>
      </c>
      <c r="BB109" s="184">
        <f>SUM(BB100:BB108)</f>
        <v>0</v>
      </c>
      <c r="BC109" s="184">
        <f>SUM(BC100:BC108)</f>
        <v>0</v>
      </c>
      <c r="BD109" s="184">
        <f>SUM(BD100:BD108)</f>
        <v>0</v>
      </c>
      <c r="BE109" s="184">
        <f>SUM(BE100:BE108)</f>
        <v>0</v>
      </c>
    </row>
    <row r="110" spans="1:104">
      <c r="E110" s="145"/>
    </row>
    <row r="111" spans="1:104">
      <c r="E111" s="145"/>
    </row>
    <row r="112" spans="1:104">
      <c r="E112" s="145"/>
    </row>
    <row r="113" spans="5:5">
      <c r="E113" s="145"/>
    </row>
    <row r="114" spans="5:5">
      <c r="E114" s="145"/>
    </row>
    <row r="115" spans="5:5">
      <c r="E115" s="145"/>
    </row>
    <row r="116" spans="5:5">
      <c r="E116" s="145"/>
    </row>
    <row r="117" spans="5:5">
      <c r="E117" s="145"/>
    </row>
    <row r="118" spans="5:5">
      <c r="E118" s="145"/>
    </row>
    <row r="119" spans="5:5">
      <c r="E119" s="145"/>
    </row>
    <row r="120" spans="5:5">
      <c r="E120" s="145"/>
    </row>
    <row r="121" spans="5:5">
      <c r="E121" s="145"/>
    </row>
    <row r="122" spans="5:5">
      <c r="E122" s="145"/>
    </row>
    <row r="123" spans="5:5">
      <c r="E123" s="145"/>
    </row>
    <row r="124" spans="5:5">
      <c r="E124" s="145"/>
    </row>
    <row r="125" spans="5:5">
      <c r="E125" s="145"/>
    </row>
    <row r="126" spans="5:5">
      <c r="E126" s="145"/>
    </row>
    <row r="127" spans="5:5">
      <c r="E127" s="145"/>
    </row>
    <row r="128" spans="5:5">
      <c r="E128" s="145"/>
    </row>
    <row r="129" spans="1:7">
      <c r="E129" s="145"/>
    </row>
    <row r="130" spans="1:7">
      <c r="E130" s="145"/>
    </row>
    <row r="131" spans="1:7">
      <c r="E131" s="145"/>
    </row>
    <row r="132" spans="1:7">
      <c r="E132" s="145"/>
    </row>
    <row r="133" spans="1:7">
      <c r="A133" s="185"/>
      <c r="B133" s="185"/>
      <c r="C133" s="185"/>
      <c r="D133" s="185"/>
      <c r="E133" s="185"/>
      <c r="F133" s="185"/>
      <c r="G133" s="185"/>
    </row>
    <row r="134" spans="1:7">
      <c r="A134" s="185"/>
      <c r="B134" s="185"/>
      <c r="C134" s="185"/>
      <c r="D134" s="185"/>
      <c r="E134" s="185"/>
      <c r="F134" s="185"/>
      <c r="G134" s="185"/>
    </row>
    <row r="135" spans="1:7">
      <c r="A135" s="185"/>
      <c r="B135" s="185"/>
      <c r="C135" s="185"/>
      <c r="D135" s="185"/>
      <c r="E135" s="185"/>
      <c r="F135" s="185"/>
      <c r="G135" s="185"/>
    </row>
    <row r="136" spans="1:7">
      <c r="A136" s="185"/>
      <c r="B136" s="185"/>
      <c r="C136" s="185"/>
      <c r="D136" s="185"/>
      <c r="E136" s="185"/>
      <c r="F136" s="185"/>
      <c r="G136" s="185"/>
    </row>
    <row r="137" spans="1:7">
      <c r="E137" s="145"/>
    </row>
    <row r="138" spans="1:7">
      <c r="E138" s="145"/>
    </row>
    <row r="139" spans="1:7">
      <c r="E139" s="145"/>
    </row>
    <row r="140" spans="1:7">
      <c r="E140" s="145"/>
    </row>
    <row r="141" spans="1:7">
      <c r="E141" s="145"/>
    </row>
    <row r="142" spans="1:7">
      <c r="E142" s="145"/>
    </row>
    <row r="143" spans="1:7">
      <c r="E143" s="145"/>
    </row>
    <row r="144" spans="1:7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E162" s="145"/>
    </row>
    <row r="163" spans="1:7">
      <c r="E163" s="145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A168" s="186"/>
      <c r="B168" s="186"/>
    </row>
    <row r="169" spans="1:7">
      <c r="A169" s="185"/>
      <c r="B169" s="185"/>
      <c r="C169" s="188"/>
      <c r="D169" s="188"/>
      <c r="E169" s="189"/>
      <c r="F169" s="188"/>
      <c r="G169" s="190"/>
    </row>
    <row r="170" spans="1:7">
      <c r="A170" s="191"/>
      <c r="B170" s="191"/>
      <c r="C170" s="185"/>
      <c r="D170" s="185"/>
      <c r="E170" s="192"/>
      <c r="F170" s="185"/>
      <c r="G170" s="185"/>
    </row>
    <row r="171" spans="1:7">
      <c r="A171" s="185"/>
      <c r="B171" s="185"/>
      <c r="C171" s="185"/>
      <c r="D171" s="185"/>
      <c r="E171" s="192"/>
      <c r="F171" s="185"/>
      <c r="G171" s="185"/>
    </row>
    <row r="172" spans="1:7">
      <c r="A172" s="185"/>
      <c r="B172" s="185"/>
      <c r="C172" s="185"/>
      <c r="D172" s="185"/>
      <c r="E172" s="192"/>
      <c r="F172" s="185"/>
      <c r="G172" s="185"/>
    </row>
    <row r="173" spans="1:7">
      <c r="A173" s="185"/>
      <c r="B173" s="185"/>
      <c r="C173" s="185"/>
      <c r="D173" s="185"/>
      <c r="E173" s="192"/>
      <c r="F173" s="185"/>
      <c r="G173" s="185"/>
    </row>
    <row r="174" spans="1:7">
      <c r="A174" s="185"/>
      <c r="B174" s="185"/>
      <c r="C174" s="185"/>
      <c r="D174" s="185"/>
      <c r="E174" s="192"/>
      <c r="F174" s="185"/>
      <c r="G174" s="185"/>
    </row>
    <row r="175" spans="1:7">
      <c r="A175" s="185"/>
      <c r="B175" s="185"/>
      <c r="C175" s="185"/>
      <c r="D175" s="185"/>
      <c r="E175" s="192"/>
      <c r="F175" s="185"/>
      <c r="G175" s="185"/>
    </row>
    <row r="176" spans="1:7">
      <c r="A176" s="185"/>
      <c r="B176" s="185"/>
      <c r="C176" s="185"/>
      <c r="D176" s="185"/>
      <c r="E176" s="192"/>
      <c r="F176" s="185"/>
      <c r="G176" s="185"/>
    </row>
    <row r="177" spans="1:7">
      <c r="A177" s="185"/>
      <c r="B177" s="185"/>
      <c r="C177" s="185"/>
      <c r="D177" s="185"/>
      <c r="E177" s="192"/>
      <c r="F177" s="185"/>
      <c r="G177" s="185"/>
    </row>
    <row r="178" spans="1:7">
      <c r="A178" s="185"/>
      <c r="B178" s="185"/>
      <c r="C178" s="185"/>
      <c r="D178" s="185"/>
      <c r="E178" s="192"/>
      <c r="F178" s="185"/>
      <c r="G178" s="185"/>
    </row>
    <row r="179" spans="1:7">
      <c r="A179" s="185"/>
      <c r="B179" s="185"/>
      <c r="C179" s="185"/>
      <c r="D179" s="185"/>
      <c r="E179" s="192"/>
      <c r="F179" s="185"/>
      <c r="G179" s="185"/>
    </row>
    <row r="180" spans="1:7">
      <c r="A180" s="185"/>
      <c r="B180" s="185"/>
      <c r="C180" s="185"/>
      <c r="D180" s="185"/>
      <c r="E180" s="192"/>
      <c r="F180" s="185"/>
      <c r="G180" s="185"/>
    </row>
    <row r="181" spans="1:7">
      <c r="A181" s="185"/>
      <c r="B181" s="185"/>
      <c r="C181" s="185"/>
      <c r="D181" s="185"/>
      <c r="E181" s="192"/>
      <c r="F181" s="185"/>
      <c r="G181" s="185"/>
    </row>
    <row r="182" spans="1:7">
      <c r="A182" s="185"/>
      <c r="B182" s="185"/>
      <c r="C182" s="185"/>
      <c r="D182" s="185"/>
      <c r="E182" s="192"/>
      <c r="F182" s="185"/>
      <c r="G182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E55"/>
  <sheetViews>
    <sheetView workbookViewId="0">
      <selection activeCell="M13" sqref="M1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24.95" customHeight="1">
      <c r="A2" s="3" t="s">
        <v>0</v>
      </c>
      <c r="B2" s="4"/>
      <c r="C2" s="5" t="str">
        <f>Rekapitulace!H1</f>
        <v>02</v>
      </c>
      <c r="D2" s="243" t="str">
        <f>Rekapitulace!G2</f>
        <v>DPS Skalice - stavební úpravy ve 4.NP objektu</v>
      </c>
      <c r="E2" s="244"/>
      <c r="F2" s="6" t="s">
        <v>1</v>
      </c>
      <c r="G2" s="7"/>
    </row>
    <row r="3" spans="1:57" ht="3" hidden="1" customHeight="1">
      <c r="A3" s="8"/>
      <c r="B3" s="9"/>
      <c r="C3" s="10"/>
      <c r="D3" s="10"/>
      <c r="E3" s="11"/>
      <c r="F3" s="12"/>
      <c r="G3" s="13"/>
    </row>
    <row r="4" spans="1:57" ht="12" customHeight="1">
      <c r="A4" s="14" t="s">
        <v>2</v>
      </c>
      <c r="B4" s="9"/>
      <c r="C4" s="10" t="s">
        <v>3</v>
      </c>
      <c r="D4" s="10"/>
      <c r="E4" s="11"/>
      <c r="F4" s="12" t="s">
        <v>4</v>
      </c>
      <c r="G4" s="15"/>
    </row>
    <row r="5" spans="1:57" ht="12.95" customHeight="1">
      <c r="A5" s="16" t="s">
        <v>78</v>
      </c>
      <c r="B5" s="17"/>
      <c r="C5" s="18" t="s">
        <v>79</v>
      </c>
      <c r="D5" s="19"/>
      <c r="E5" s="17"/>
      <c r="F5" s="12" t="s">
        <v>6</v>
      </c>
      <c r="G5" s="13"/>
    </row>
    <row r="6" spans="1:57" ht="12.95" customHeight="1">
      <c r="A6" s="14" t="s">
        <v>7</v>
      </c>
      <c r="B6" s="9"/>
      <c r="C6" s="10" t="s">
        <v>8</v>
      </c>
      <c r="D6" s="10"/>
      <c r="E6" s="11"/>
      <c r="F6" s="20" t="s">
        <v>9</v>
      </c>
      <c r="G6" s="21"/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2"/>
      <c r="C8" s="203"/>
      <c r="D8" s="203"/>
      <c r="E8" s="204"/>
      <c r="F8" s="29" t="s">
        <v>12</v>
      </c>
      <c r="G8" s="30"/>
      <c r="H8" s="31"/>
      <c r="I8" s="32"/>
    </row>
    <row r="9" spans="1:57">
      <c r="A9" s="28" t="s">
        <v>13</v>
      </c>
      <c r="B9" s="12"/>
      <c r="C9" s="203">
        <f>Projektant</f>
        <v>0</v>
      </c>
      <c r="D9" s="203"/>
      <c r="E9" s="204"/>
      <c r="F9" s="12"/>
      <c r="G9" s="33"/>
      <c r="H9" s="34"/>
    </row>
    <row r="10" spans="1:57">
      <c r="A10" s="28" t="s">
        <v>14</v>
      </c>
      <c r="B10" s="12"/>
      <c r="C10" s="203"/>
      <c r="D10" s="203"/>
      <c r="E10" s="203"/>
      <c r="F10" s="35"/>
      <c r="G10" s="36"/>
      <c r="H10" s="37"/>
    </row>
    <row r="11" spans="1:57" ht="13.5" customHeight="1">
      <c r="A11" s="28" t="s">
        <v>15</v>
      </c>
      <c r="B11" s="12"/>
      <c r="C11" s="203"/>
      <c r="D11" s="203"/>
      <c r="E11" s="203"/>
      <c r="F11" s="38" t="s">
        <v>16</v>
      </c>
      <c r="G11" s="39">
        <v>2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5"/>
      <c r="D12" s="205"/>
      <c r="E12" s="205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Rekapitulace!A30</f>
        <v>Ztížené výrobní podmínky</v>
      </c>
      <c r="E15" s="57"/>
      <c r="F15" s="58"/>
      <c r="G15" s="55">
        <f>Rekapitulace!I30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Rekapitulace!A31</f>
        <v>Oborová přirážka</v>
      </c>
      <c r="E16" s="59"/>
      <c r="F16" s="60"/>
      <c r="G16" s="55">
        <f>Rekapitulace!I31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Rekapitulace!A32</f>
        <v>Přesun stavebních kapacit</v>
      </c>
      <c r="E17" s="59"/>
      <c r="F17" s="60"/>
      <c r="G17" s="55">
        <f>Rekapitulace!I32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Rekapitulace!A33</f>
        <v>Mimostaveništní doprava</v>
      </c>
      <c r="E18" s="59"/>
      <c r="F18" s="60"/>
      <c r="G18" s="55">
        <f>Rekapitulace!I33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Rekapitulace!A34</f>
        <v>Zařízení staveniště</v>
      </c>
      <c r="E19" s="59"/>
      <c r="F19" s="60"/>
      <c r="G19" s="55">
        <f>Rekapitulace!I34</f>
        <v>0</v>
      </c>
    </row>
    <row r="20" spans="1:7" ht="15.95" customHeight="1">
      <c r="A20" s="63"/>
      <c r="B20" s="54"/>
      <c r="C20" s="55"/>
      <c r="D20" s="8" t="str">
        <f>Rekapitulace!A35</f>
        <v>Provoz investora</v>
      </c>
      <c r="E20" s="59"/>
      <c r="F20" s="60"/>
      <c r="G20" s="55">
        <f>Rekapitulace!I35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Rekapitulace!A36</f>
        <v>Kompletační činnost (IČD)</v>
      </c>
      <c r="E21" s="59"/>
      <c r="F21" s="60"/>
      <c r="G21" s="55">
        <f>Rekapitulace!I36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06" t="s">
        <v>33</v>
      </c>
      <c r="B23" s="207"/>
      <c r="C23" s="66">
        <f>Rozpočet!E25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15</v>
      </c>
      <c r="D30" s="85" t="s">
        <v>43</v>
      </c>
      <c r="E30" s="87"/>
      <c r="F30" s="198">
        <f>C23</f>
        <v>0</v>
      </c>
      <c r="G30" s="199"/>
    </row>
    <row r="31" spans="1:7">
      <c r="A31" s="84" t="s">
        <v>44</v>
      </c>
      <c r="B31" s="85"/>
      <c r="C31" s="86">
        <f>SazbaDPH1</f>
        <v>15</v>
      </c>
      <c r="D31" s="85" t="s">
        <v>45</v>
      </c>
      <c r="E31" s="87"/>
      <c r="F31" s="198">
        <f>ROUND(PRODUCT(F30,C31/100),0)</f>
        <v>0</v>
      </c>
      <c r="G31" s="199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198">
        <v>0</v>
      </c>
      <c r="G32" s="199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198">
        <f>ROUND(PRODUCT(F32,C33/100),0)</f>
        <v>0</v>
      </c>
      <c r="G33" s="199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0">
        <f>ROUND(SUM(F30:F33),0)</f>
        <v>0</v>
      </c>
      <c r="G34" s="201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2"/>
      <c r="C37" s="202"/>
      <c r="D37" s="202"/>
      <c r="E37" s="202"/>
      <c r="F37" s="202"/>
      <c r="G37" s="202"/>
      <c r="H37" t="s">
        <v>5</v>
      </c>
    </row>
    <row r="38" spans="1:8" ht="12.75" customHeight="1">
      <c r="A38" s="95"/>
      <c r="B38" s="202"/>
      <c r="C38" s="202"/>
      <c r="D38" s="202"/>
      <c r="E38" s="202"/>
      <c r="F38" s="202"/>
      <c r="G38" s="202"/>
      <c r="H38" t="s">
        <v>5</v>
      </c>
    </row>
    <row r="39" spans="1:8">
      <c r="A39" s="95"/>
      <c r="B39" s="202"/>
      <c r="C39" s="202"/>
      <c r="D39" s="202"/>
      <c r="E39" s="202"/>
      <c r="F39" s="202"/>
      <c r="G39" s="202"/>
      <c r="H39" t="s">
        <v>5</v>
      </c>
    </row>
    <row r="40" spans="1:8">
      <c r="A40" s="95"/>
      <c r="B40" s="202"/>
      <c r="C40" s="202"/>
      <c r="D40" s="202"/>
      <c r="E40" s="202"/>
      <c r="F40" s="202"/>
      <c r="G40" s="202"/>
      <c r="H40" t="s">
        <v>5</v>
      </c>
    </row>
    <row r="41" spans="1:8">
      <c r="A41" s="95"/>
      <c r="B41" s="202"/>
      <c r="C41" s="202"/>
      <c r="D41" s="202"/>
      <c r="E41" s="202"/>
      <c r="F41" s="202"/>
      <c r="G41" s="202"/>
      <c r="H41" t="s">
        <v>5</v>
      </c>
    </row>
    <row r="42" spans="1:8">
      <c r="A42" s="95"/>
      <c r="B42" s="202"/>
      <c r="C42" s="202"/>
      <c r="D42" s="202"/>
      <c r="E42" s="202"/>
      <c r="F42" s="202"/>
      <c r="G42" s="202"/>
      <c r="H42" t="s">
        <v>5</v>
      </c>
    </row>
    <row r="43" spans="1:8">
      <c r="A43" s="95"/>
      <c r="B43" s="202"/>
      <c r="C43" s="202"/>
      <c r="D43" s="202"/>
      <c r="E43" s="202"/>
      <c r="F43" s="202"/>
      <c r="G43" s="202"/>
      <c r="H43" t="s">
        <v>5</v>
      </c>
    </row>
    <row r="44" spans="1:8">
      <c r="A44" s="95"/>
      <c r="B44" s="202"/>
      <c r="C44" s="202"/>
      <c r="D44" s="202"/>
      <c r="E44" s="202"/>
      <c r="F44" s="202"/>
      <c r="G44" s="202"/>
      <c r="H44" t="s">
        <v>5</v>
      </c>
    </row>
    <row r="45" spans="1:8" ht="0.75" customHeight="1">
      <c r="A45" s="95"/>
      <c r="B45" s="202"/>
      <c r="C45" s="202"/>
      <c r="D45" s="202"/>
      <c r="E45" s="202"/>
      <c r="F45" s="202"/>
      <c r="G45" s="202"/>
      <c r="H45" t="s">
        <v>5</v>
      </c>
    </row>
    <row r="46" spans="1:8">
      <c r="B46" s="197"/>
      <c r="C46" s="197"/>
      <c r="D46" s="197"/>
      <c r="E46" s="197"/>
      <c r="F46" s="197"/>
      <c r="G46" s="197"/>
    </row>
    <row r="47" spans="1:8">
      <c r="B47" s="197"/>
      <c r="C47" s="197"/>
      <c r="D47" s="197"/>
      <c r="E47" s="197"/>
      <c r="F47" s="197"/>
      <c r="G47" s="197"/>
    </row>
    <row r="48" spans="1:8">
      <c r="B48" s="197"/>
      <c r="C48" s="197"/>
      <c r="D48" s="197"/>
      <c r="E48" s="197"/>
      <c r="F48" s="197"/>
      <c r="G48" s="197"/>
    </row>
    <row r="49" spans="2:7">
      <c r="B49" s="197"/>
      <c r="C49" s="197"/>
      <c r="D49" s="197"/>
      <c r="E49" s="197"/>
      <c r="F49" s="197"/>
      <c r="G49" s="197"/>
    </row>
    <row r="50" spans="2:7">
      <c r="B50" s="197"/>
      <c r="C50" s="197"/>
      <c r="D50" s="197"/>
      <c r="E50" s="197"/>
      <c r="F50" s="197"/>
      <c r="G50" s="197"/>
    </row>
    <row r="51" spans="2:7">
      <c r="B51" s="197"/>
      <c r="C51" s="197"/>
      <c r="D51" s="197"/>
      <c r="E51" s="197"/>
      <c r="F51" s="197"/>
      <c r="G51" s="197"/>
    </row>
    <row r="52" spans="2:7">
      <c r="B52" s="197"/>
      <c r="C52" s="197"/>
      <c r="D52" s="197"/>
      <c r="E52" s="197"/>
      <c r="F52" s="197"/>
      <c r="G52" s="197"/>
    </row>
    <row r="53" spans="2:7">
      <c r="B53" s="197"/>
      <c r="C53" s="197"/>
      <c r="D53" s="197"/>
      <c r="E53" s="197"/>
      <c r="F53" s="197"/>
      <c r="G53" s="197"/>
    </row>
    <row r="54" spans="2:7">
      <c r="B54" s="197"/>
      <c r="C54" s="197"/>
      <c r="D54" s="197"/>
      <c r="E54" s="197"/>
      <c r="F54" s="197"/>
      <c r="G54" s="197"/>
    </row>
    <row r="55" spans="2:7">
      <c r="B55" s="197"/>
      <c r="C55" s="197"/>
      <c r="D55" s="197"/>
      <c r="E55" s="197"/>
      <c r="F55" s="197"/>
      <c r="G55" s="197"/>
    </row>
  </sheetData>
  <mergeCells count="23">
    <mergeCell ref="B51:G51"/>
    <mergeCell ref="B52:G52"/>
    <mergeCell ref="B53:G53"/>
    <mergeCell ref="B54:G54"/>
    <mergeCell ref="B55:G55"/>
    <mergeCell ref="B37:G45"/>
    <mergeCell ref="B46:G46"/>
    <mergeCell ref="B47:G47"/>
    <mergeCell ref="B48:G48"/>
    <mergeCell ref="B49:G49"/>
    <mergeCell ref="B50:G50"/>
    <mergeCell ref="A23:B23"/>
    <mergeCell ref="F30:G30"/>
    <mergeCell ref="F31:G31"/>
    <mergeCell ref="F32:G32"/>
    <mergeCell ref="F33:G33"/>
    <mergeCell ref="F34:G34"/>
    <mergeCell ref="D2:E2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2"/>
  <sheetViews>
    <sheetView workbookViewId="0">
      <selection activeCell="M125" sqref="M125"/>
    </sheetView>
  </sheetViews>
  <sheetFormatPr defaultRowHeight="12.75"/>
  <cols>
    <col min="1" max="1" width="7.7109375" style="223" customWidth="1"/>
    <col min="2" max="4" width="9.140625" style="223"/>
    <col min="5" max="5" width="15.85546875" style="223" customWidth="1"/>
    <col min="6" max="6" width="8.7109375" style="224" customWidth="1"/>
    <col min="7" max="7" width="15.5703125" style="223" customWidth="1"/>
    <col min="8" max="8" width="9.5703125" style="223" customWidth="1"/>
    <col min="9" max="9" width="13.28515625" style="224" customWidth="1"/>
    <col min="10" max="10" width="9.42578125" style="224" bestFit="1" customWidth="1"/>
    <col min="11" max="11" width="13.28515625" style="224" customWidth="1"/>
    <col min="12" max="256" width="9.140625" style="223"/>
    <col min="257" max="257" width="7.7109375" style="223" customWidth="1"/>
    <col min="258" max="260" width="9.140625" style="223"/>
    <col min="261" max="261" width="15.85546875" style="223" customWidth="1"/>
    <col min="262" max="262" width="8.7109375" style="223" customWidth="1"/>
    <col min="263" max="263" width="15.5703125" style="223" customWidth="1"/>
    <col min="264" max="264" width="9.5703125" style="223" customWidth="1"/>
    <col min="265" max="265" width="13.28515625" style="223" customWidth="1"/>
    <col min="266" max="266" width="9.42578125" style="223" bestFit="1" customWidth="1"/>
    <col min="267" max="267" width="13.28515625" style="223" customWidth="1"/>
    <col min="268" max="512" width="9.140625" style="223"/>
    <col min="513" max="513" width="7.7109375" style="223" customWidth="1"/>
    <col min="514" max="516" width="9.140625" style="223"/>
    <col min="517" max="517" width="15.85546875" style="223" customWidth="1"/>
    <col min="518" max="518" width="8.7109375" style="223" customWidth="1"/>
    <col min="519" max="519" width="15.5703125" style="223" customWidth="1"/>
    <col min="520" max="520" width="9.5703125" style="223" customWidth="1"/>
    <col min="521" max="521" width="13.28515625" style="223" customWidth="1"/>
    <col min="522" max="522" width="9.42578125" style="223" bestFit="1" customWidth="1"/>
    <col min="523" max="523" width="13.28515625" style="223" customWidth="1"/>
    <col min="524" max="768" width="9.140625" style="223"/>
    <col min="769" max="769" width="7.7109375" style="223" customWidth="1"/>
    <col min="770" max="772" width="9.140625" style="223"/>
    <col min="773" max="773" width="15.85546875" style="223" customWidth="1"/>
    <col min="774" max="774" width="8.7109375" style="223" customWidth="1"/>
    <col min="775" max="775" width="15.5703125" style="223" customWidth="1"/>
    <col min="776" max="776" width="9.5703125" style="223" customWidth="1"/>
    <col min="777" max="777" width="13.28515625" style="223" customWidth="1"/>
    <col min="778" max="778" width="9.42578125" style="223" bestFit="1" customWidth="1"/>
    <col min="779" max="779" width="13.28515625" style="223" customWidth="1"/>
    <col min="780" max="1024" width="9.140625" style="223"/>
    <col min="1025" max="1025" width="7.7109375" style="223" customWidth="1"/>
    <col min="1026" max="1028" width="9.140625" style="223"/>
    <col min="1029" max="1029" width="15.85546875" style="223" customWidth="1"/>
    <col min="1030" max="1030" width="8.7109375" style="223" customWidth="1"/>
    <col min="1031" max="1031" width="15.5703125" style="223" customWidth="1"/>
    <col min="1032" max="1032" width="9.5703125" style="223" customWidth="1"/>
    <col min="1033" max="1033" width="13.28515625" style="223" customWidth="1"/>
    <col min="1034" max="1034" width="9.42578125" style="223" bestFit="1" customWidth="1"/>
    <col min="1035" max="1035" width="13.28515625" style="223" customWidth="1"/>
    <col min="1036" max="1280" width="9.140625" style="223"/>
    <col min="1281" max="1281" width="7.7109375" style="223" customWidth="1"/>
    <col min="1282" max="1284" width="9.140625" style="223"/>
    <col min="1285" max="1285" width="15.85546875" style="223" customWidth="1"/>
    <col min="1286" max="1286" width="8.7109375" style="223" customWidth="1"/>
    <col min="1287" max="1287" width="15.5703125" style="223" customWidth="1"/>
    <col min="1288" max="1288" width="9.5703125" style="223" customWidth="1"/>
    <col min="1289" max="1289" width="13.28515625" style="223" customWidth="1"/>
    <col min="1290" max="1290" width="9.42578125" style="223" bestFit="1" customWidth="1"/>
    <col min="1291" max="1291" width="13.28515625" style="223" customWidth="1"/>
    <col min="1292" max="1536" width="9.140625" style="223"/>
    <col min="1537" max="1537" width="7.7109375" style="223" customWidth="1"/>
    <col min="1538" max="1540" width="9.140625" style="223"/>
    <col min="1541" max="1541" width="15.85546875" style="223" customWidth="1"/>
    <col min="1542" max="1542" width="8.7109375" style="223" customWidth="1"/>
    <col min="1543" max="1543" width="15.5703125" style="223" customWidth="1"/>
    <col min="1544" max="1544" width="9.5703125" style="223" customWidth="1"/>
    <col min="1545" max="1545" width="13.28515625" style="223" customWidth="1"/>
    <col min="1546" max="1546" width="9.42578125" style="223" bestFit="1" customWidth="1"/>
    <col min="1547" max="1547" width="13.28515625" style="223" customWidth="1"/>
    <col min="1548" max="1792" width="9.140625" style="223"/>
    <col min="1793" max="1793" width="7.7109375" style="223" customWidth="1"/>
    <col min="1794" max="1796" width="9.140625" style="223"/>
    <col min="1797" max="1797" width="15.85546875" style="223" customWidth="1"/>
    <col min="1798" max="1798" width="8.7109375" style="223" customWidth="1"/>
    <col min="1799" max="1799" width="15.5703125" style="223" customWidth="1"/>
    <col min="1800" max="1800" width="9.5703125" style="223" customWidth="1"/>
    <col min="1801" max="1801" width="13.28515625" style="223" customWidth="1"/>
    <col min="1802" max="1802" width="9.42578125" style="223" bestFit="1" customWidth="1"/>
    <col min="1803" max="1803" width="13.28515625" style="223" customWidth="1"/>
    <col min="1804" max="2048" width="9.140625" style="223"/>
    <col min="2049" max="2049" width="7.7109375" style="223" customWidth="1"/>
    <col min="2050" max="2052" width="9.140625" style="223"/>
    <col min="2053" max="2053" width="15.85546875" style="223" customWidth="1"/>
    <col min="2054" max="2054" width="8.7109375" style="223" customWidth="1"/>
    <col min="2055" max="2055" width="15.5703125" style="223" customWidth="1"/>
    <col min="2056" max="2056" width="9.5703125" style="223" customWidth="1"/>
    <col min="2057" max="2057" width="13.28515625" style="223" customWidth="1"/>
    <col min="2058" max="2058" width="9.42578125" style="223" bestFit="1" customWidth="1"/>
    <col min="2059" max="2059" width="13.28515625" style="223" customWidth="1"/>
    <col min="2060" max="2304" width="9.140625" style="223"/>
    <col min="2305" max="2305" width="7.7109375" style="223" customWidth="1"/>
    <col min="2306" max="2308" width="9.140625" style="223"/>
    <col min="2309" max="2309" width="15.85546875" style="223" customWidth="1"/>
    <col min="2310" max="2310" width="8.7109375" style="223" customWidth="1"/>
    <col min="2311" max="2311" width="15.5703125" style="223" customWidth="1"/>
    <col min="2312" max="2312" width="9.5703125" style="223" customWidth="1"/>
    <col min="2313" max="2313" width="13.28515625" style="223" customWidth="1"/>
    <col min="2314" max="2314" width="9.42578125" style="223" bestFit="1" customWidth="1"/>
    <col min="2315" max="2315" width="13.28515625" style="223" customWidth="1"/>
    <col min="2316" max="2560" width="9.140625" style="223"/>
    <col min="2561" max="2561" width="7.7109375" style="223" customWidth="1"/>
    <col min="2562" max="2564" width="9.140625" style="223"/>
    <col min="2565" max="2565" width="15.85546875" style="223" customWidth="1"/>
    <col min="2566" max="2566" width="8.7109375" style="223" customWidth="1"/>
    <col min="2567" max="2567" width="15.5703125" style="223" customWidth="1"/>
    <col min="2568" max="2568" width="9.5703125" style="223" customWidth="1"/>
    <col min="2569" max="2569" width="13.28515625" style="223" customWidth="1"/>
    <col min="2570" max="2570" width="9.42578125" style="223" bestFit="1" customWidth="1"/>
    <col min="2571" max="2571" width="13.28515625" style="223" customWidth="1"/>
    <col min="2572" max="2816" width="9.140625" style="223"/>
    <col min="2817" max="2817" width="7.7109375" style="223" customWidth="1"/>
    <col min="2818" max="2820" width="9.140625" style="223"/>
    <col min="2821" max="2821" width="15.85546875" style="223" customWidth="1"/>
    <col min="2822" max="2822" width="8.7109375" style="223" customWidth="1"/>
    <col min="2823" max="2823" width="15.5703125" style="223" customWidth="1"/>
    <col min="2824" max="2824" width="9.5703125" style="223" customWidth="1"/>
    <col min="2825" max="2825" width="13.28515625" style="223" customWidth="1"/>
    <col min="2826" max="2826" width="9.42578125" style="223" bestFit="1" customWidth="1"/>
    <col min="2827" max="2827" width="13.28515625" style="223" customWidth="1"/>
    <col min="2828" max="3072" width="9.140625" style="223"/>
    <col min="3073" max="3073" width="7.7109375" style="223" customWidth="1"/>
    <col min="3074" max="3076" width="9.140625" style="223"/>
    <col min="3077" max="3077" width="15.85546875" style="223" customWidth="1"/>
    <col min="3078" max="3078" width="8.7109375" style="223" customWidth="1"/>
    <col min="3079" max="3079" width="15.5703125" style="223" customWidth="1"/>
    <col min="3080" max="3080" width="9.5703125" style="223" customWidth="1"/>
    <col min="3081" max="3081" width="13.28515625" style="223" customWidth="1"/>
    <col min="3082" max="3082" width="9.42578125" style="223" bestFit="1" customWidth="1"/>
    <col min="3083" max="3083" width="13.28515625" style="223" customWidth="1"/>
    <col min="3084" max="3328" width="9.140625" style="223"/>
    <col min="3329" max="3329" width="7.7109375" style="223" customWidth="1"/>
    <col min="3330" max="3332" width="9.140625" style="223"/>
    <col min="3333" max="3333" width="15.85546875" style="223" customWidth="1"/>
    <col min="3334" max="3334" width="8.7109375" style="223" customWidth="1"/>
    <col min="3335" max="3335" width="15.5703125" style="223" customWidth="1"/>
    <col min="3336" max="3336" width="9.5703125" style="223" customWidth="1"/>
    <col min="3337" max="3337" width="13.28515625" style="223" customWidth="1"/>
    <col min="3338" max="3338" width="9.42578125" style="223" bestFit="1" customWidth="1"/>
    <col min="3339" max="3339" width="13.28515625" style="223" customWidth="1"/>
    <col min="3340" max="3584" width="9.140625" style="223"/>
    <col min="3585" max="3585" width="7.7109375" style="223" customWidth="1"/>
    <col min="3586" max="3588" width="9.140625" style="223"/>
    <col min="3589" max="3589" width="15.85546875" style="223" customWidth="1"/>
    <col min="3590" max="3590" width="8.7109375" style="223" customWidth="1"/>
    <col min="3591" max="3591" width="15.5703125" style="223" customWidth="1"/>
    <col min="3592" max="3592" width="9.5703125" style="223" customWidth="1"/>
    <col min="3593" max="3593" width="13.28515625" style="223" customWidth="1"/>
    <col min="3594" max="3594" width="9.42578125" style="223" bestFit="1" customWidth="1"/>
    <col min="3595" max="3595" width="13.28515625" style="223" customWidth="1"/>
    <col min="3596" max="3840" width="9.140625" style="223"/>
    <col min="3841" max="3841" width="7.7109375" style="223" customWidth="1"/>
    <col min="3842" max="3844" width="9.140625" style="223"/>
    <col min="3845" max="3845" width="15.85546875" style="223" customWidth="1"/>
    <col min="3846" max="3846" width="8.7109375" style="223" customWidth="1"/>
    <col min="3847" max="3847" width="15.5703125" style="223" customWidth="1"/>
    <col min="3848" max="3848" width="9.5703125" style="223" customWidth="1"/>
    <col min="3849" max="3849" width="13.28515625" style="223" customWidth="1"/>
    <col min="3850" max="3850" width="9.42578125" style="223" bestFit="1" customWidth="1"/>
    <col min="3851" max="3851" width="13.28515625" style="223" customWidth="1"/>
    <col min="3852" max="4096" width="9.140625" style="223"/>
    <col min="4097" max="4097" width="7.7109375" style="223" customWidth="1"/>
    <col min="4098" max="4100" width="9.140625" style="223"/>
    <col min="4101" max="4101" width="15.85546875" style="223" customWidth="1"/>
    <col min="4102" max="4102" width="8.7109375" style="223" customWidth="1"/>
    <col min="4103" max="4103" width="15.5703125" style="223" customWidth="1"/>
    <col min="4104" max="4104" width="9.5703125" style="223" customWidth="1"/>
    <col min="4105" max="4105" width="13.28515625" style="223" customWidth="1"/>
    <col min="4106" max="4106" width="9.42578125" style="223" bestFit="1" customWidth="1"/>
    <col min="4107" max="4107" width="13.28515625" style="223" customWidth="1"/>
    <col min="4108" max="4352" width="9.140625" style="223"/>
    <col min="4353" max="4353" width="7.7109375" style="223" customWidth="1"/>
    <col min="4354" max="4356" width="9.140625" style="223"/>
    <col min="4357" max="4357" width="15.85546875" style="223" customWidth="1"/>
    <col min="4358" max="4358" width="8.7109375" style="223" customWidth="1"/>
    <col min="4359" max="4359" width="15.5703125" style="223" customWidth="1"/>
    <col min="4360" max="4360" width="9.5703125" style="223" customWidth="1"/>
    <col min="4361" max="4361" width="13.28515625" style="223" customWidth="1"/>
    <col min="4362" max="4362" width="9.42578125" style="223" bestFit="1" customWidth="1"/>
    <col min="4363" max="4363" width="13.28515625" style="223" customWidth="1"/>
    <col min="4364" max="4608" width="9.140625" style="223"/>
    <col min="4609" max="4609" width="7.7109375" style="223" customWidth="1"/>
    <col min="4610" max="4612" width="9.140625" style="223"/>
    <col min="4613" max="4613" width="15.85546875" style="223" customWidth="1"/>
    <col min="4614" max="4614" width="8.7109375" style="223" customWidth="1"/>
    <col min="4615" max="4615" width="15.5703125" style="223" customWidth="1"/>
    <col min="4616" max="4616" width="9.5703125" style="223" customWidth="1"/>
    <col min="4617" max="4617" width="13.28515625" style="223" customWidth="1"/>
    <col min="4618" max="4618" width="9.42578125" style="223" bestFit="1" customWidth="1"/>
    <col min="4619" max="4619" width="13.28515625" style="223" customWidth="1"/>
    <col min="4620" max="4864" width="9.140625" style="223"/>
    <col min="4865" max="4865" width="7.7109375" style="223" customWidth="1"/>
    <col min="4866" max="4868" width="9.140625" style="223"/>
    <col min="4869" max="4869" width="15.85546875" style="223" customWidth="1"/>
    <col min="4870" max="4870" width="8.7109375" style="223" customWidth="1"/>
    <col min="4871" max="4871" width="15.5703125" style="223" customWidth="1"/>
    <col min="4872" max="4872" width="9.5703125" style="223" customWidth="1"/>
    <col min="4873" max="4873" width="13.28515625" style="223" customWidth="1"/>
    <col min="4874" max="4874" width="9.42578125" style="223" bestFit="1" customWidth="1"/>
    <col min="4875" max="4875" width="13.28515625" style="223" customWidth="1"/>
    <col min="4876" max="5120" width="9.140625" style="223"/>
    <col min="5121" max="5121" width="7.7109375" style="223" customWidth="1"/>
    <col min="5122" max="5124" width="9.140625" style="223"/>
    <col min="5125" max="5125" width="15.85546875" style="223" customWidth="1"/>
    <col min="5126" max="5126" width="8.7109375" style="223" customWidth="1"/>
    <col min="5127" max="5127" width="15.5703125" style="223" customWidth="1"/>
    <col min="5128" max="5128" width="9.5703125" style="223" customWidth="1"/>
    <col min="5129" max="5129" width="13.28515625" style="223" customWidth="1"/>
    <col min="5130" max="5130" width="9.42578125" style="223" bestFit="1" customWidth="1"/>
    <col min="5131" max="5131" width="13.28515625" style="223" customWidth="1"/>
    <col min="5132" max="5376" width="9.140625" style="223"/>
    <col min="5377" max="5377" width="7.7109375" style="223" customWidth="1"/>
    <col min="5378" max="5380" width="9.140625" style="223"/>
    <col min="5381" max="5381" width="15.85546875" style="223" customWidth="1"/>
    <col min="5382" max="5382" width="8.7109375" style="223" customWidth="1"/>
    <col min="5383" max="5383" width="15.5703125" style="223" customWidth="1"/>
    <col min="5384" max="5384" width="9.5703125" style="223" customWidth="1"/>
    <col min="5385" max="5385" width="13.28515625" style="223" customWidth="1"/>
    <col min="5386" max="5386" width="9.42578125" style="223" bestFit="1" customWidth="1"/>
    <col min="5387" max="5387" width="13.28515625" style="223" customWidth="1"/>
    <col min="5388" max="5632" width="9.140625" style="223"/>
    <col min="5633" max="5633" width="7.7109375" style="223" customWidth="1"/>
    <col min="5634" max="5636" width="9.140625" style="223"/>
    <col min="5637" max="5637" width="15.85546875" style="223" customWidth="1"/>
    <col min="5638" max="5638" width="8.7109375" style="223" customWidth="1"/>
    <col min="5639" max="5639" width="15.5703125" style="223" customWidth="1"/>
    <col min="5640" max="5640" width="9.5703125" style="223" customWidth="1"/>
    <col min="5641" max="5641" width="13.28515625" style="223" customWidth="1"/>
    <col min="5642" max="5642" width="9.42578125" style="223" bestFit="1" customWidth="1"/>
    <col min="5643" max="5643" width="13.28515625" style="223" customWidth="1"/>
    <col min="5644" max="5888" width="9.140625" style="223"/>
    <col min="5889" max="5889" width="7.7109375" style="223" customWidth="1"/>
    <col min="5890" max="5892" width="9.140625" style="223"/>
    <col min="5893" max="5893" width="15.85546875" style="223" customWidth="1"/>
    <col min="5894" max="5894" width="8.7109375" style="223" customWidth="1"/>
    <col min="5895" max="5895" width="15.5703125" style="223" customWidth="1"/>
    <col min="5896" max="5896" width="9.5703125" style="223" customWidth="1"/>
    <col min="5897" max="5897" width="13.28515625" style="223" customWidth="1"/>
    <col min="5898" max="5898" width="9.42578125" style="223" bestFit="1" customWidth="1"/>
    <col min="5899" max="5899" width="13.28515625" style="223" customWidth="1"/>
    <col min="5900" max="6144" width="9.140625" style="223"/>
    <col min="6145" max="6145" width="7.7109375" style="223" customWidth="1"/>
    <col min="6146" max="6148" width="9.140625" style="223"/>
    <col min="6149" max="6149" width="15.85546875" style="223" customWidth="1"/>
    <col min="6150" max="6150" width="8.7109375" style="223" customWidth="1"/>
    <col min="6151" max="6151" width="15.5703125" style="223" customWidth="1"/>
    <col min="6152" max="6152" width="9.5703125" style="223" customWidth="1"/>
    <col min="6153" max="6153" width="13.28515625" style="223" customWidth="1"/>
    <col min="6154" max="6154" width="9.42578125" style="223" bestFit="1" customWidth="1"/>
    <col min="6155" max="6155" width="13.28515625" style="223" customWidth="1"/>
    <col min="6156" max="6400" width="9.140625" style="223"/>
    <col min="6401" max="6401" width="7.7109375" style="223" customWidth="1"/>
    <col min="6402" max="6404" width="9.140625" style="223"/>
    <col min="6405" max="6405" width="15.85546875" style="223" customWidth="1"/>
    <col min="6406" max="6406" width="8.7109375" style="223" customWidth="1"/>
    <col min="6407" max="6407" width="15.5703125" style="223" customWidth="1"/>
    <col min="6408" max="6408" width="9.5703125" style="223" customWidth="1"/>
    <col min="6409" max="6409" width="13.28515625" style="223" customWidth="1"/>
    <col min="6410" max="6410" width="9.42578125" style="223" bestFit="1" customWidth="1"/>
    <col min="6411" max="6411" width="13.28515625" style="223" customWidth="1"/>
    <col min="6412" max="6656" width="9.140625" style="223"/>
    <col min="6657" max="6657" width="7.7109375" style="223" customWidth="1"/>
    <col min="6658" max="6660" width="9.140625" style="223"/>
    <col min="6661" max="6661" width="15.85546875" style="223" customWidth="1"/>
    <col min="6662" max="6662" width="8.7109375" style="223" customWidth="1"/>
    <col min="6663" max="6663" width="15.5703125" style="223" customWidth="1"/>
    <col min="6664" max="6664" width="9.5703125" style="223" customWidth="1"/>
    <col min="6665" max="6665" width="13.28515625" style="223" customWidth="1"/>
    <col min="6666" max="6666" width="9.42578125" style="223" bestFit="1" customWidth="1"/>
    <col min="6667" max="6667" width="13.28515625" style="223" customWidth="1"/>
    <col min="6668" max="6912" width="9.140625" style="223"/>
    <col min="6913" max="6913" width="7.7109375" style="223" customWidth="1"/>
    <col min="6914" max="6916" width="9.140625" style="223"/>
    <col min="6917" max="6917" width="15.85546875" style="223" customWidth="1"/>
    <col min="6918" max="6918" width="8.7109375" style="223" customWidth="1"/>
    <col min="6919" max="6919" width="15.5703125" style="223" customWidth="1"/>
    <col min="6920" max="6920" width="9.5703125" style="223" customWidth="1"/>
    <col min="6921" max="6921" width="13.28515625" style="223" customWidth="1"/>
    <col min="6922" max="6922" width="9.42578125" style="223" bestFit="1" customWidth="1"/>
    <col min="6923" max="6923" width="13.28515625" style="223" customWidth="1"/>
    <col min="6924" max="7168" width="9.140625" style="223"/>
    <col min="7169" max="7169" width="7.7109375" style="223" customWidth="1"/>
    <col min="7170" max="7172" width="9.140625" style="223"/>
    <col min="7173" max="7173" width="15.85546875" style="223" customWidth="1"/>
    <col min="7174" max="7174" width="8.7109375" style="223" customWidth="1"/>
    <col min="7175" max="7175" width="15.5703125" style="223" customWidth="1"/>
    <col min="7176" max="7176" width="9.5703125" style="223" customWidth="1"/>
    <col min="7177" max="7177" width="13.28515625" style="223" customWidth="1"/>
    <col min="7178" max="7178" width="9.42578125" style="223" bestFit="1" customWidth="1"/>
    <col min="7179" max="7179" width="13.28515625" style="223" customWidth="1"/>
    <col min="7180" max="7424" width="9.140625" style="223"/>
    <col min="7425" max="7425" width="7.7109375" style="223" customWidth="1"/>
    <col min="7426" max="7428" width="9.140625" style="223"/>
    <col min="7429" max="7429" width="15.85546875" style="223" customWidth="1"/>
    <col min="7430" max="7430" width="8.7109375" style="223" customWidth="1"/>
    <col min="7431" max="7431" width="15.5703125" style="223" customWidth="1"/>
    <col min="7432" max="7432" width="9.5703125" style="223" customWidth="1"/>
    <col min="7433" max="7433" width="13.28515625" style="223" customWidth="1"/>
    <col min="7434" max="7434" width="9.42578125" style="223" bestFit="1" customWidth="1"/>
    <col min="7435" max="7435" width="13.28515625" style="223" customWidth="1"/>
    <col min="7436" max="7680" width="9.140625" style="223"/>
    <col min="7681" max="7681" width="7.7109375" style="223" customWidth="1"/>
    <col min="7682" max="7684" width="9.140625" style="223"/>
    <col min="7685" max="7685" width="15.85546875" style="223" customWidth="1"/>
    <col min="7686" max="7686" width="8.7109375" style="223" customWidth="1"/>
    <col min="7687" max="7687" width="15.5703125" style="223" customWidth="1"/>
    <col min="7688" max="7688" width="9.5703125" style="223" customWidth="1"/>
    <col min="7689" max="7689" width="13.28515625" style="223" customWidth="1"/>
    <col min="7690" max="7690" width="9.42578125" style="223" bestFit="1" customWidth="1"/>
    <col min="7691" max="7691" width="13.28515625" style="223" customWidth="1"/>
    <col min="7692" max="7936" width="9.140625" style="223"/>
    <col min="7937" max="7937" width="7.7109375" style="223" customWidth="1"/>
    <col min="7938" max="7940" width="9.140625" style="223"/>
    <col min="7941" max="7941" width="15.85546875" style="223" customWidth="1"/>
    <col min="7942" max="7942" width="8.7109375" style="223" customWidth="1"/>
    <col min="7943" max="7943" width="15.5703125" style="223" customWidth="1"/>
    <col min="7944" max="7944" width="9.5703125" style="223" customWidth="1"/>
    <col min="7945" max="7945" width="13.28515625" style="223" customWidth="1"/>
    <col min="7946" max="7946" width="9.42578125" style="223" bestFit="1" customWidth="1"/>
    <col min="7947" max="7947" width="13.28515625" style="223" customWidth="1"/>
    <col min="7948" max="8192" width="9.140625" style="223"/>
    <col min="8193" max="8193" width="7.7109375" style="223" customWidth="1"/>
    <col min="8194" max="8196" width="9.140625" style="223"/>
    <col min="8197" max="8197" width="15.85546875" style="223" customWidth="1"/>
    <col min="8198" max="8198" width="8.7109375" style="223" customWidth="1"/>
    <col min="8199" max="8199" width="15.5703125" style="223" customWidth="1"/>
    <col min="8200" max="8200" width="9.5703125" style="223" customWidth="1"/>
    <col min="8201" max="8201" width="13.28515625" style="223" customWidth="1"/>
    <col min="8202" max="8202" width="9.42578125" style="223" bestFit="1" customWidth="1"/>
    <col min="8203" max="8203" width="13.28515625" style="223" customWidth="1"/>
    <col min="8204" max="8448" width="9.140625" style="223"/>
    <col min="8449" max="8449" width="7.7109375" style="223" customWidth="1"/>
    <col min="8450" max="8452" width="9.140625" style="223"/>
    <col min="8453" max="8453" width="15.85546875" style="223" customWidth="1"/>
    <col min="8454" max="8454" width="8.7109375" style="223" customWidth="1"/>
    <col min="8455" max="8455" width="15.5703125" style="223" customWidth="1"/>
    <col min="8456" max="8456" width="9.5703125" style="223" customWidth="1"/>
    <col min="8457" max="8457" width="13.28515625" style="223" customWidth="1"/>
    <col min="8458" max="8458" width="9.42578125" style="223" bestFit="1" customWidth="1"/>
    <col min="8459" max="8459" width="13.28515625" style="223" customWidth="1"/>
    <col min="8460" max="8704" width="9.140625" style="223"/>
    <col min="8705" max="8705" width="7.7109375" style="223" customWidth="1"/>
    <col min="8706" max="8708" width="9.140625" style="223"/>
    <col min="8709" max="8709" width="15.85546875" style="223" customWidth="1"/>
    <col min="8710" max="8710" width="8.7109375" style="223" customWidth="1"/>
    <col min="8711" max="8711" width="15.5703125" style="223" customWidth="1"/>
    <col min="8712" max="8712" width="9.5703125" style="223" customWidth="1"/>
    <col min="8713" max="8713" width="13.28515625" style="223" customWidth="1"/>
    <col min="8714" max="8714" width="9.42578125" style="223" bestFit="1" customWidth="1"/>
    <col min="8715" max="8715" width="13.28515625" style="223" customWidth="1"/>
    <col min="8716" max="8960" width="9.140625" style="223"/>
    <col min="8961" max="8961" width="7.7109375" style="223" customWidth="1"/>
    <col min="8962" max="8964" width="9.140625" style="223"/>
    <col min="8965" max="8965" width="15.85546875" style="223" customWidth="1"/>
    <col min="8966" max="8966" width="8.7109375" style="223" customWidth="1"/>
    <col min="8967" max="8967" width="15.5703125" style="223" customWidth="1"/>
    <col min="8968" max="8968" width="9.5703125" style="223" customWidth="1"/>
    <col min="8969" max="8969" width="13.28515625" style="223" customWidth="1"/>
    <col min="8970" max="8970" width="9.42578125" style="223" bestFit="1" customWidth="1"/>
    <col min="8971" max="8971" width="13.28515625" style="223" customWidth="1"/>
    <col min="8972" max="9216" width="9.140625" style="223"/>
    <col min="9217" max="9217" width="7.7109375" style="223" customWidth="1"/>
    <col min="9218" max="9220" width="9.140625" style="223"/>
    <col min="9221" max="9221" width="15.85546875" style="223" customWidth="1"/>
    <col min="9222" max="9222" width="8.7109375" style="223" customWidth="1"/>
    <col min="9223" max="9223" width="15.5703125" style="223" customWidth="1"/>
    <col min="9224" max="9224" width="9.5703125" style="223" customWidth="1"/>
    <col min="9225" max="9225" width="13.28515625" style="223" customWidth="1"/>
    <col min="9226" max="9226" width="9.42578125" style="223" bestFit="1" customWidth="1"/>
    <col min="9227" max="9227" width="13.28515625" style="223" customWidth="1"/>
    <col min="9228" max="9472" width="9.140625" style="223"/>
    <col min="9473" max="9473" width="7.7109375" style="223" customWidth="1"/>
    <col min="9474" max="9476" width="9.140625" style="223"/>
    <col min="9477" max="9477" width="15.85546875" style="223" customWidth="1"/>
    <col min="9478" max="9478" width="8.7109375" style="223" customWidth="1"/>
    <col min="9479" max="9479" width="15.5703125" style="223" customWidth="1"/>
    <col min="9480" max="9480" width="9.5703125" style="223" customWidth="1"/>
    <col min="9481" max="9481" width="13.28515625" style="223" customWidth="1"/>
    <col min="9482" max="9482" width="9.42578125" style="223" bestFit="1" customWidth="1"/>
    <col min="9483" max="9483" width="13.28515625" style="223" customWidth="1"/>
    <col min="9484" max="9728" width="9.140625" style="223"/>
    <col min="9729" max="9729" width="7.7109375" style="223" customWidth="1"/>
    <col min="9730" max="9732" width="9.140625" style="223"/>
    <col min="9733" max="9733" width="15.85546875" style="223" customWidth="1"/>
    <col min="9734" max="9734" width="8.7109375" style="223" customWidth="1"/>
    <col min="9735" max="9735" width="15.5703125" style="223" customWidth="1"/>
    <col min="9736" max="9736" width="9.5703125" style="223" customWidth="1"/>
    <col min="9737" max="9737" width="13.28515625" style="223" customWidth="1"/>
    <col min="9738" max="9738" width="9.42578125" style="223" bestFit="1" customWidth="1"/>
    <col min="9739" max="9739" width="13.28515625" style="223" customWidth="1"/>
    <col min="9740" max="9984" width="9.140625" style="223"/>
    <col min="9985" max="9985" width="7.7109375" style="223" customWidth="1"/>
    <col min="9986" max="9988" width="9.140625" style="223"/>
    <col min="9989" max="9989" width="15.85546875" style="223" customWidth="1"/>
    <col min="9990" max="9990" width="8.7109375" style="223" customWidth="1"/>
    <col min="9991" max="9991" width="15.5703125" style="223" customWidth="1"/>
    <col min="9992" max="9992" width="9.5703125" style="223" customWidth="1"/>
    <col min="9993" max="9993" width="13.28515625" style="223" customWidth="1"/>
    <col min="9994" max="9994" width="9.42578125" style="223" bestFit="1" customWidth="1"/>
    <col min="9995" max="9995" width="13.28515625" style="223" customWidth="1"/>
    <col min="9996" max="10240" width="9.140625" style="223"/>
    <col min="10241" max="10241" width="7.7109375" style="223" customWidth="1"/>
    <col min="10242" max="10244" width="9.140625" style="223"/>
    <col min="10245" max="10245" width="15.85546875" style="223" customWidth="1"/>
    <col min="10246" max="10246" width="8.7109375" style="223" customWidth="1"/>
    <col min="10247" max="10247" width="15.5703125" style="223" customWidth="1"/>
    <col min="10248" max="10248" width="9.5703125" style="223" customWidth="1"/>
    <col min="10249" max="10249" width="13.28515625" style="223" customWidth="1"/>
    <col min="10250" max="10250" width="9.42578125" style="223" bestFit="1" customWidth="1"/>
    <col min="10251" max="10251" width="13.28515625" style="223" customWidth="1"/>
    <col min="10252" max="10496" width="9.140625" style="223"/>
    <col min="10497" max="10497" width="7.7109375" style="223" customWidth="1"/>
    <col min="10498" max="10500" width="9.140625" style="223"/>
    <col min="10501" max="10501" width="15.85546875" style="223" customWidth="1"/>
    <col min="10502" max="10502" width="8.7109375" style="223" customWidth="1"/>
    <col min="10503" max="10503" width="15.5703125" style="223" customWidth="1"/>
    <col min="10504" max="10504" width="9.5703125" style="223" customWidth="1"/>
    <col min="10505" max="10505" width="13.28515625" style="223" customWidth="1"/>
    <col min="10506" max="10506" width="9.42578125" style="223" bestFit="1" customWidth="1"/>
    <col min="10507" max="10507" width="13.28515625" style="223" customWidth="1"/>
    <col min="10508" max="10752" width="9.140625" style="223"/>
    <col min="10753" max="10753" width="7.7109375" style="223" customWidth="1"/>
    <col min="10754" max="10756" width="9.140625" style="223"/>
    <col min="10757" max="10757" width="15.85546875" style="223" customWidth="1"/>
    <col min="10758" max="10758" width="8.7109375" style="223" customWidth="1"/>
    <col min="10759" max="10759" width="15.5703125" style="223" customWidth="1"/>
    <col min="10760" max="10760" width="9.5703125" style="223" customWidth="1"/>
    <col min="10761" max="10761" width="13.28515625" style="223" customWidth="1"/>
    <col min="10762" max="10762" width="9.42578125" style="223" bestFit="1" customWidth="1"/>
    <col min="10763" max="10763" width="13.28515625" style="223" customWidth="1"/>
    <col min="10764" max="11008" width="9.140625" style="223"/>
    <col min="11009" max="11009" width="7.7109375" style="223" customWidth="1"/>
    <col min="11010" max="11012" width="9.140625" style="223"/>
    <col min="11013" max="11013" width="15.85546875" style="223" customWidth="1"/>
    <col min="11014" max="11014" width="8.7109375" style="223" customWidth="1"/>
    <col min="11015" max="11015" width="15.5703125" style="223" customWidth="1"/>
    <col min="11016" max="11016" width="9.5703125" style="223" customWidth="1"/>
    <col min="11017" max="11017" width="13.28515625" style="223" customWidth="1"/>
    <col min="11018" max="11018" width="9.42578125" style="223" bestFit="1" customWidth="1"/>
    <col min="11019" max="11019" width="13.28515625" style="223" customWidth="1"/>
    <col min="11020" max="11264" width="9.140625" style="223"/>
    <col min="11265" max="11265" width="7.7109375" style="223" customWidth="1"/>
    <col min="11266" max="11268" width="9.140625" style="223"/>
    <col min="11269" max="11269" width="15.85546875" style="223" customWidth="1"/>
    <col min="11270" max="11270" width="8.7109375" style="223" customWidth="1"/>
    <col min="11271" max="11271" width="15.5703125" style="223" customWidth="1"/>
    <col min="11272" max="11272" width="9.5703125" style="223" customWidth="1"/>
    <col min="11273" max="11273" width="13.28515625" style="223" customWidth="1"/>
    <col min="11274" max="11274" width="9.42578125" style="223" bestFit="1" customWidth="1"/>
    <col min="11275" max="11275" width="13.28515625" style="223" customWidth="1"/>
    <col min="11276" max="11520" width="9.140625" style="223"/>
    <col min="11521" max="11521" width="7.7109375" style="223" customWidth="1"/>
    <col min="11522" max="11524" width="9.140625" style="223"/>
    <col min="11525" max="11525" width="15.85546875" style="223" customWidth="1"/>
    <col min="11526" max="11526" width="8.7109375" style="223" customWidth="1"/>
    <col min="11527" max="11527" width="15.5703125" style="223" customWidth="1"/>
    <col min="11528" max="11528" width="9.5703125" style="223" customWidth="1"/>
    <col min="11529" max="11529" width="13.28515625" style="223" customWidth="1"/>
    <col min="11530" max="11530" width="9.42578125" style="223" bestFit="1" customWidth="1"/>
    <col min="11531" max="11531" width="13.28515625" style="223" customWidth="1"/>
    <col min="11532" max="11776" width="9.140625" style="223"/>
    <col min="11777" max="11777" width="7.7109375" style="223" customWidth="1"/>
    <col min="11778" max="11780" width="9.140625" style="223"/>
    <col min="11781" max="11781" width="15.85546875" style="223" customWidth="1"/>
    <col min="11782" max="11782" width="8.7109375" style="223" customWidth="1"/>
    <col min="11783" max="11783" width="15.5703125" style="223" customWidth="1"/>
    <col min="11784" max="11784" width="9.5703125" style="223" customWidth="1"/>
    <col min="11785" max="11785" width="13.28515625" style="223" customWidth="1"/>
    <col min="11786" max="11786" width="9.42578125" style="223" bestFit="1" customWidth="1"/>
    <col min="11787" max="11787" width="13.28515625" style="223" customWidth="1"/>
    <col min="11788" max="12032" width="9.140625" style="223"/>
    <col min="12033" max="12033" width="7.7109375" style="223" customWidth="1"/>
    <col min="12034" max="12036" width="9.140625" style="223"/>
    <col min="12037" max="12037" width="15.85546875" style="223" customWidth="1"/>
    <col min="12038" max="12038" width="8.7109375" style="223" customWidth="1"/>
    <col min="12039" max="12039" width="15.5703125" style="223" customWidth="1"/>
    <col min="12040" max="12040" width="9.5703125" style="223" customWidth="1"/>
    <col min="12041" max="12041" width="13.28515625" style="223" customWidth="1"/>
    <col min="12042" max="12042" width="9.42578125" style="223" bestFit="1" customWidth="1"/>
    <col min="12043" max="12043" width="13.28515625" style="223" customWidth="1"/>
    <col min="12044" max="12288" width="9.140625" style="223"/>
    <col min="12289" max="12289" width="7.7109375" style="223" customWidth="1"/>
    <col min="12290" max="12292" width="9.140625" style="223"/>
    <col min="12293" max="12293" width="15.85546875" style="223" customWidth="1"/>
    <col min="12294" max="12294" width="8.7109375" style="223" customWidth="1"/>
    <col min="12295" max="12295" width="15.5703125" style="223" customWidth="1"/>
    <col min="12296" max="12296" width="9.5703125" style="223" customWidth="1"/>
    <col min="12297" max="12297" width="13.28515625" style="223" customWidth="1"/>
    <col min="12298" max="12298" width="9.42578125" style="223" bestFit="1" customWidth="1"/>
    <col min="12299" max="12299" width="13.28515625" style="223" customWidth="1"/>
    <col min="12300" max="12544" width="9.140625" style="223"/>
    <col min="12545" max="12545" width="7.7109375" style="223" customWidth="1"/>
    <col min="12546" max="12548" width="9.140625" style="223"/>
    <col min="12549" max="12549" width="15.85546875" style="223" customWidth="1"/>
    <col min="12550" max="12550" width="8.7109375" style="223" customWidth="1"/>
    <col min="12551" max="12551" width="15.5703125" style="223" customWidth="1"/>
    <col min="12552" max="12552" width="9.5703125" style="223" customWidth="1"/>
    <col min="12553" max="12553" width="13.28515625" style="223" customWidth="1"/>
    <col min="12554" max="12554" width="9.42578125" style="223" bestFit="1" customWidth="1"/>
    <col min="12555" max="12555" width="13.28515625" style="223" customWidth="1"/>
    <col min="12556" max="12800" width="9.140625" style="223"/>
    <col min="12801" max="12801" width="7.7109375" style="223" customWidth="1"/>
    <col min="12802" max="12804" width="9.140625" style="223"/>
    <col min="12805" max="12805" width="15.85546875" style="223" customWidth="1"/>
    <col min="12806" max="12806" width="8.7109375" style="223" customWidth="1"/>
    <col min="12807" max="12807" width="15.5703125" style="223" customWidth="1"/>
    <col min="12808" max="12808" width="9.5703125" style="223" customWidth="1"/>
    <col min="12809" max="12809" width="13.28515625" style="223" customWidth="1"/>
    <col min="12810" max="12810" width="9.42578125" style="223" bestFit="1" customWidth="1"/>
    <col min="12811" max="12811" width="13.28515625" style="223" customWidth="1"/>
    <col min="12812" max="13056" width="9.140625" style="223"/>
    <col min="13057" max="13057" width="7.7109375" style="223" customWidth="1"/>
    <col min="13058" max="13060" width="9.140625" style="223"/>
    <col min="13061" max="13061" width="15.85546875" style="223" customWidth="1"/>
    <col min="13062" max="13062" width="8.7109375" style="223" customWidth="1"/>
    <col min="13063" max="13063" width="15.5703125" style="223" customWidth="1"/>
    <col min="13064" max="13064" width="9.5703125" style="223" customWidth="1"/>
    <col min="13065" max="13065" width="13.28515625" style="223" customWidth="1"/>
    <col min="13066" max="13066" width="9.42578125" style="223" bestFit="1" customWidth="1"/>
    <col min="13067" max="13067" width="13.28515625" style="223" customWidth="1"/>
    <col min="13068" max="13312" width="9.140625" style="223"/>
    <col min="13313" max="13313" width="7.7109375" style="223" customWidth="1"/>
    <col min="13314" max="13316" width="9.140625" style="223"/>
    <col min="13317" max="13317" width="15.85546875" style="223" customWidth="1"/>
    <col min="13318" max="13318" width="8.7109375" style="223" customWidth="1"/>
    <col min="13319" max="13319" width="15.5703125" style="223" customWidth="1"/>
    <col min="13320" max="13320" width="9.5703125" style="223" customWidth="1"/>
    <col min="13321" max="13321" width="13.28515625" style="223" customWidth="1"/>
    <col min="13322" max="13322" width="9.42578125" style="223" bestFit="1" customWidth="1"/>
    <col min="13323" max="13323" width="13.28515625" style="223" customWidth="1"/>
    <col min="13324" max="13568" width="9.140625" style="223"/>
    <col min="13569" max="13569" width="7.7109375" style="223" customWidth="1"/>
    <col min="13570" max="13572" width="9.140625" style="223"/>
    <col min="13573" max="13573" width="15.85546875" style="223" customWidth="1"/>
    <col min="13574" max="13574" width="8.7109375" style="223" customWidth="1"/>
    <col min="13575" max="13575" width="15.5703125" style="223" customWidth="1"/>
    <col min="13576" max="13576" width="9.5703125" style="223" customWidth="1"/>
    <col min="13577" max="13577" width="13.28515625" style="223" customWidth="1"/>
    <col min="13578" max="13578" width="9.42578125" style="223" bestFit="1" customWidth="1"/>
    <col min="13579" max="13579" width="13.28515625" style="223" customWidth="1"/>
    <col min="13580" max="13824" width="9.140625" style="223"/>
    <col min="13825" max="13825" width="7.7109375" style="223" customWidth="1"/>
    <col min="13826" max="13828" width="9.140625" style="223"/>
    <col min="13829" max="13829" width="15.85546875" style="223" customWidth="1"/>
    <col min="13830" max="13830" width="8.7109375" style="223" customWidth="1"/>
    <col min="13831" max="13831" width="15.5703125" style="223" customWidth="1"/>
    <col min="13832" max="13832" width="9.5703125" style="223" customWidth="1"/>
    <col min="13833" max="13833" width="13.28515625" style="223" customWidth="1"/>
    <col min="13834" max="13834" width="9.42578125" style="223" bestFit="1" customWidth="1"/>
    <col min="13835" max="13835" width="13.28515625" style="223" customWidth="1"/>
    <col min="13836" max="14080" width="9.140625" style="223"/>
    <col min="14081" max="14081" width="7.7109375" style="223" customWidth="1"/>
    <col min="14082" max="14084" width="9.140625" style="223"/>
    <col min="14085" max="14085" width="15.85546875" style="223" customWidth="1"/>
    <col min="14086" max="14086" width="8.7109375" style="223" customWidth="1"/>
    <col min="14087" max="14087" width="15.5703125" style="223" customWidth="1"/>
    <col min="14088" max="14088" width="9.5703125" style="223" customWidth="1"/>
    <col min="14089" max="14089" width="13.28515625" style="223" customWidth="1"/>
    <col min="14090" max="14090" width="9.42578125" style="223" bestFit="1" customWidth="1"/>
    <col min="14091" max="14091" width="13.28515625" style="223" customWidth="1"/>
    <col min="14092" max="14336" width="9.140625" style="223"/>
    <col min="14337" max="14337" width="7.7109375" style="223" customWidth="1"/>
    <col min="14338" max="14340" width="9.140625" style="223"/>
    <col min="14341" max="14341" width="15.85546875" style="223" customWidth="1"/>
    <col min="14342" max="14342" width="8.7109375" style="223" customWidth="1"/>
    <col min="14343" max="14343" width="15.5703125" style="223" customWidth="1"/>
    <col min="14344" max="14344" width="9.5703125" style="223" customWidth="1"/>
    <col min="14345" max="14345" width="13.28515625" style="223" customWidth="1"/>
    <col min="14346" max="14346" width="9.42578125" style="223" bestFit="1" customWidth="1"/>
    <col min="14347" max="14347" width="13.28515625" style="223" customWidth="1"/>
    <col min="14348" max="14592" width="9.140625" style="223"/>
    <col min="14593" max="14593" width="7.7109375" style="223" customWidth="1"/>
    <col min="14594" max="14596" width="9.140625" style="223"/>
    <col min="14597" max="14597" width="15.85546875" style="223" customWidth="1"/>
    <col min="14598" max="14598" width="8.7109375" style="223" customWidth="1"/>
    <col min="14599" max="14599" width="15.5703125" style="223" customWidth="1"/>
    <col min="14600" max="14600" width="9.5703125" style="223" customWidth="1"/>
    <col min="14601" max="14601" width="13.28515625" style="223" customWidth="1"/>
    <col min="14602" max="14602" width="9.42578125" style="223" bestFit="1" customWidth="1"/>
    <col min="14603" max="14603" width="13.28515625" style="223" customWidth="1"/>
    <col min="14604" max="14848" width="9.140625" style="223"/>
    <col min="14849" max="14849" width="7.7109375" style="223" customWidth="1"/>
    <col min="14850" max="14852" width="9.140625" style="223"/>
    <col min="14853" max="14853" width="15.85546875" style="223" customWidth="1"/>
    <col min="14854" max="14854" width="8.7109375" style="223" customWidth="1"/>
    <col min="14855" max="14855" width="15.5703125" style="223" customWidth="1"/>
    <col min="14856" max="14856" width="9.5703125" style="223" customWidth="1"/>
    <col min="14857" max="14857" width="13.28515625" style="223" customWidth="1"/>
    <col min="14858" max="14858" width="9.42578125" style="223" bestFit="1" customWidth="1"/>
    <col min="14859" max="14859" width="13.28515625" style="223" customWidth="1"/>
    <col min="14860" max="15104" width="9.140625" style="223"/>
    <col min="15105" max="15105" width="7.7109375" style="223" customWidth="1"/>
    <col min="15106" max="15108" width="9.140625" style="223"/>
    <col min="15109" max="15109" width="15.85546875" style="223" customWidth="1"/>
    <col min="15110" max="15110" width="8.7109375" style="223" customWidth="1"/>
    <col min="15111" max="15111" width="15.5703125" style="223" customWidth="1"/>
    <col min="15112" max="15112" width="9.5703125" style="223" customWidth="1"/>
    <col min="15113" max="15113" width="13.28515625" style="223" customWidth="1"/>
    <col min="15114" max="15114" width="9.42578125" style="223" bestFit="1" customWidth="1"/>
    <col min="15115" max="15115" width="13.28515625" style="223" customWidth="1"/>
    <col min="15116" max="15360" width="9.140625" style="223"/>
    <col min="15361" max="15361" width="7.7109375" style="223" customWidth="1"/>
    <col min="15362" max="15364" width="9.140625" style="223"/>
    <col min="15365" max="15365" width="15.85546875" style="223" customWidth="1"/>
    <col min="15366" max="15366" width="8.7109375" style="223" customWidth="1"/>
    <col min="15367" max="15367" width="15.5703125" style="223" customWidth="1"/>
    <col min="15368" max="15368" width="9.5703125" style="223" customWidth="1"/>
    <col min="15369" max="15369" width="13.28515625" style="223" customWidth="1"/>
    <col min="15370" max="15370" width="9.42578125" style="223" bestFit="1" customWidth="1"/>
    <col min="15371" max="15371" width="13.28515625" style="223" customWidth="1"/>
    <col min="15372" max="15616" width="9.140625" style="223"/>
    <col min="15617" max="15617" width="7.7109375" style="223" customWidth="1"/>
    <col min="15618" max="15620" width="9.140625" style="223"/>
    <col min="15621" max="15621" width="15.85546875" style="223" customWidth="1"/>
    <col min="15622" max="15622" width="8.7109375" style="223" customWidth="1"/>
    <col min="15623" max="15623" width="15.5703125" style="223" customWidth="1"/>
    <col min="15624" max="15624" width="9.5703125" style="223" customWidth="1"/>
    <col min="15625" max="15625" width="13.28515625" style="223" customWidth="1"/>
    <col min="15626" max="15626" width="9.42578125" style="223" bestFit="1" customWidth="1"/>
    <col min="15627" max="15627" width="13.28515625" style="223" customWidth="1"/>
    <col min="15628" max="15872" width="9.140625" style="223"/>
    <col min="15873" max="15873" width="7.7109375" style="223" customWidth="1"/>
    <col min="15874" max="15876" width="9.140625" style="223"/>
    <col min="15877" max="15877" width="15.85546875" style="223" customWidth="1"/>
    <col min="15878" max="15878" width="8.7109375" style="223" customWidth="1"/>
    <col min="15879" max="15879" width="15.5703125" style="223" customWidth="1"/>
    <col min="15880" max="15880" width="9.5703125" style="223" customWidth="1"/>
    <col min="15881" max="15881" width="13.28515625" style="223" customWidth="1"/>
    <col min="15882" max="15882" width="9.42578125" style="223" bestFit="1" customWidth="1"/>
    <col min="15883" max="15883" width="13.28515625" style="223" customWidth="1"/>
    <col min="15884" max="16128" width="9.140625" style="223"/>
    <col min="16129" max="16129" width="7.7109375" style="223" customWidth="1"/>
    <col min="16130" max="16132" width="9.140625" style="223"/>
    <col min="16133" max="16133" width="15.85546875" style="223" customWidth="1"/>
    <col min="16134" max="16134" width="8.7109375" style="223" customWidth="1"/>
    <col min="16135" max="16135" width="15.5703125" style="223" customWidth="1"/>
    <col min="16136" max="16136" width="9.5703125" style="223" customWidth="1"/>
    <col min="16137" max="16137" width="13.28515625" style="223" customWidth="1"/>
    <col min="16138" max="16138" width="9.42578125" style="223" bestFit="1" customWidth="1"/>
    <col min="16139" max="16139" width="13.28515625" style="223" customWidth="1"/>
    <col min="16140" max="16384" width="9.140625" style="223"/>
  </cols>
  <sheetData>
    <row r="1" spans="1:11">
      <c r="A1" s="222" t="s">
        <v>265</v>
      </c>
    </row>
    <row r="4" spans="1:11">
      <c r="A4" s="225" t="s">
        <v>266</v>
      </c>
      <c r="B4" s="226" t="s">
        <v>267</v>
      </c>
    </row>
    <row r="5" spans="1:11">
      <c r="A5" s="225"/>
      <c r="B5" s="226" t="s">
        <v>268</v>
      </c>
    </row>
    <row r="6" spans="1:11">
      <c r="A6" s="223" t="s">
        <v>269</v>
      </c>
      <c r="B6" s="222" t="s">
        <v>270</v>
      </c>
    </row>
    <row r="7" spans="1:11">
      <c r="B7" s="222"/>
    </row>
    <row r="8" spans="1:11">
      <c r="B8" s="222"/>
    </row>
    <row r="13" spans="1:11">
      <c r="A13" s="222" t="s">
        <v>271</v>
      </c>
    </row>
    <row r="15" spans="1:11">
      <c r="G15" s="223" t="s">
        <v>56</v>
      </c>
      <c r="I15" s="224" t="s">
        <v>55</v>
      </c>
      <c r="K15" s="227" t="str">
        <f>A16</f>
        <v>Hodinové sazby</v>
      </c>
    </row>
    <row r="16" spans="1:11">
      <c r="A16" s="228" t="s">
        <v>272</v>
      </c>
      <c r="G16" s="229"/>
      <c r="H16" s="229"/>
      <c r="I16" s="229"/>
      <c r="K16" s="229">
        <f>I34</f>
        <v>0</v>
      </c>
    </row>
    <row r="17" spans="1:11">
      <c r="A17" s="223" t="s">
        <v>273</v>
      </c>
      <c r="G17" s="229">
        <f>I68</f>
        <v>0</v>
      </c>
      <c r="H17" s="229"/>
      <c r="I17" s="229"/>
    </row>
    <row r="18" spans="1:11">
      <c r="A18" s="223" t="s">
        <v>274</v>
      </c>
      <c r="G18" s="229">
        <f>I104</f>
        <v>0</v>
      </c>
      <c r="H18" s="229"/>
      <c r="I18" s="229"/>
    </row>
    <row r="19" spans="1:11">
      <c r="A19" s="223" t="s">
        <v>275</v>
      </c>
      <c r="G19" s="229">
        <f>I117</f>
        <v>0</v>
      </c>
      <c r="H19" s="229"/>
      <c r="I19" s="229"/>
    </row>
    <row r="20" spans="1:11">
      <c r="A20" s="223" t="s">
        <v>276</v>
      </c>
      <c r="G20" s="229">
        <f>I128</f>
        <v>0</v>
      </c>
      <c r="H20" s="229"/>
      <c r="I20" s="229"/>
    </row>
    <row r="21" spans="1:11">
      <c r="G21" s="229"/>
      <c r="H21" s="229"/>
      <c r="I21" s="229"/>
    </row>
    <row r="22" spans="1:11">
      <c r="A22" s="225" t="s">
        <v>277</v>
      </c>
      <c r="G22" s="229">
        <f>SUM(G16:G20)</f>
        <v>0</v>
      </c>
      <c r="H22" s="229"/>
      <c r="I22" s="229"/>
      <c r="K22" s="229">
        <f>K16</f>
        <v>0</v>
      </c>
    </row>
    <row r="23" spans="1:11">
      <c r="G23" s="224"/>
    </row>
    <row r="24" spans="1:11">
      <c r="A24" s="230"/>
      <c r="G24" s="224"/>
    </row>
    <row r="25" spans="1:11">
      <c r="A25" s="222" t="s">
        <v>278</v>
      </c>
      <c r="E25" s="231">
        <f>G22+I22+K22</f>
        <v>0</v>
      </c>
      <c r="F25" s="225" t="s">
        <v>279</v>
      </c>
    </row>
    <row r="26" spans="1:11">
      <c r="E26" s="232">
        <f>E25*1.21</f>
        <v>0</v>
      </c>
      <c r="F26" s="233" t="s">
        <v>280</v>
      </c>
    </row>
    <row r="27" spans="1:11">
      <c r="A27" s="230"/>
    </row>
    <row r="28" spans="1:11">
      <c r="A28" s="222" t="str">
        <f>A16</f>
        <v>Hodinové sazby</v>
      </c>
    </row>
    <row r="29" spans="1:11">
      <c r="A29" s="234"/>
      <c r="F29" s="223" t="s">
        <v>281</v>
      </c>
      <c r="G29" s="223" t="s">
        <v>68</v>
      </c>
      <c r="H29" s="224" t="s">
        <v>282</v>
      </c>
      <c r="I29" s="224" t="s">
        <v>283</v>
      </c>
    </row>
    <row r="30" spans="1:11">
      <c r="A30" s="228" t="s">
        <v>284</v>
      </c>
      <c r="F30" s="224">
        <v>1</v>
      </c>
      <c r="G30" s="223" t="s">
        <v>285</v>
      </c>
      <c r="H30" s="224">
        <v>0</v>
      </c>
      <c r="I30" s="224">
        <f>H30*F30</f>
        <v>0</v>
      </c>
    </row>
    <row r="31" spans="1:11">
      <c r="A31" s="228" t="s">
        <v>286</v>
      </c>
      <c r="F31" s="224">
        <v>8</v>
      </c>
      <c r="G31" s="223" t="s">
        <v>287</v>
      </c>
      <c r="H31" s="224">
        <v>0</v>
      </c>
      <c r="I31" s="224">
        <f>H31*F31</f>
        <v>0</v>
      </c>
    </row>
    <row r="32" spans="1:11">
      <c r="A32" s="228" t="s">
        <v>288</v>
      </c>
      <c r="F32" s="224">
        <v>4</v>
      </c>
      <c r="G32" s="223" t="s">
        <v>287</v>
      </c>
      <c r="H32" s="224">
        <v>0</v>
      </c>
      <c r="I32" s="224">
        <f>H32*F32</f>
        <v>0</v>
      </c>
    </row>
    <row r="33" spans="1:9">
      <c r="A33" s="228"/>
      <c r="H33" s="224"/>
    </row>
    <row r="34" spans="1:9">
      <c r="A34" s="223" t="s">
        <v>289</v>
      </c>
      <c r="I34" s="224">
        <f>SUM(I30:I32)</f>
        <v>0</v>
      </c>
    </row>
    <row r="37" spans="1:9">
      <c r="A37" s="222" t="s">
        <v>290</v>
      </c>
    </row>
    <row r="38" spans="1:9">
      <c r="H38" s="223" t="s">
        <v>291</v>
      </c>
    </row>
    <row r="39" spans="1:9">
      <c r="F39" s="223" t="s">
        <v>281</v>
      </c>
      <c r="G39" s="223" t="s">
        <v>68</v>
      </c>
      <c r="H39" s="224" t="s">
        <v>282</v>
      </c>
      <c r="I39" s="224" t="s">
        <v>283</v>
      </c>
    </row>
    <row r="40" spans="1:9">
      <c r="A40" s="235">
        <v>1</v>
      </c>
      <c r="B40" s="223" t="s">
        <v>292</v>
      </c>
      <c r="F40" s="224">
        <v>20</v>
      </c>
      <c r="G40" s="223" t="s">
        <v>88</v>
      </c>
      <c r="H40" s="224">
        <v>0</v>
      </c>
      <c r="I40" s="224">
        <f t="shared" ref="I40:I63" si="0">H40*F40</f>
        <v>0</v>
      </c>
    </row>
    <row r="41" spans="1:9">
      <c r="A41" s="236">
        <f>A40+1</f>
        <v>2</v>
      </c>
      <c r="B41" s="223" t="s">
        <v>293</v>
      </c>
      <c r="F41" s="224">
        <v>28</v>
      </c>
      <c r="G41" s="223" t="s">
        <v>88</v>
      </c>
      <c r="H41" s="224">
        <v>0</v>
      </c>
      <c r="I41" s="224">
        <f t="shared" si="0"/>
        <v>0</v>
      </c>
    </row>
    <row r="42" spans="1:9">
      <c r="A42" s="236">
        <f t="shared" ref="A42:A66" si="1">A41+1</f>
        <v>3</v>
      </c>
      <c r="B42" s="223" t="s">
        <v>294</v>
      </c>
      <c r="F42" s="224">
        <v>22</v>
      </c>
      <c r="G42" s="223" t="s">
        <v>88</v>
      </c>
      <c r="H42" s="224">
        <v>0</v>
      </c>
      <c r="I42" s="224">
        <f t="shared" si="0"/>
        <v>0</v>
      </c>
    </row>
    <row r="43" spans="1:9">
      <c r="A43" s="236">
        <f t="shared" si="1"/>
        <v>4</v>
      </c>
      <c r="B43" s="223" t="s">
        <v>295</v>
      </c>
      <c r="F43" s="224">
        <v>4</v>
      </c>
      <c r="G43" s="223" t="s">
        <v>285</v>
      </c>
      <c r="H43" s="224">
        <v>0</v>
      </c>
      <c r="I43" s="224">
        <f t="shared" si="0"/>
        <v>0</v>
      </c>
    </row>
    <row r="44" spans="1:9">
      <c r="A44" s="236">
        <f t="shared" si="1"/>
        <v>5</v>
      </c>
      <c r="B44" s="223" t="s">
        <v>296</v>
      </c>
      <c r="F44" s="224">
        <v>13</v>
      </c>
      <c r="G44" s="223" t="s">
        <v>285</v>
      </c>
      <c r="H44" s="224">
        <v>0</v>
      </c>
      <c r="I44" s="224">
        <f t="shared" si="0"/>
        <v>0</v>
      </c>
    </row>
    <row r="45" spans="1:9">
      <c r="A45" s="236">
        <f t="shared" si="1"/>
        <v>6</v>
      </c>
      <c r="B45" s="223" t="s">
        <v>297</v>
      </c>
      <c r="F45" s="224">
        <v>8</v>
      </c>
      <c r="G45" s="223" t="s">
        <v>285</v>
      </c>
      <c r="H45" s="224">
        <v>0</v>
      </c>
      <c r="I45" s="224">
        <f t="shared" si="0"/>
        <v>0</v>
      </c>
    </row>
    <row r="46" spans="1:9">
      <c r="A46" s="236">
        <f t="shared" si="1"/>
        <v>7</v>
      </c>
      <c r="B46" s="223" t="s">
        <v>298</v>
      </c>
      <c r="F46" s="224">
        <v>1</v>
      </c>
      <c r="G46" s="223" t="s">
        <v>285</v>
      </c>
      <c r="H46" s="224">
        <v>0</v>
      </c>
      <c r="I46" s="224">
        <f t="shared" si="0"/>
        <v>0</v>
      </c>
    </row>
    <row r="47" spans="1:9">
      <c r="A47" s="236">
        <f t="shared" si="1"/>
        <v>8</v>
      </c>
      <c r="B47" s="223" t="s">
        <v>299</v>
      </c>
      <c r="F47" s="224">
        <v>2</v>
      </c>
      <c r="G47" s="223" t="s">
        <v>285</v>
      </c>
      <c r="H47" s="224">
        <v>0</v>
      </c>
      <c r="I47" s="224">
        <f t="shared" si="0"/>
        <v>0</v>
      </c>
    </row>
    <row r="48" spans="1:9">
      <c r="A48" s="236">
        <f t="shared" si="1"/>
        <v>9</v>
      </c>
      <c r="B48" s="223" t="s">
        <v>300</v>
      </c>
      <c r="F48" s="224">
        <v>1</v>
      </c>
      <c r="G48" s="223" t="s">
        <v>285</v>
      </c>
      <c r="H48" s="224">
        <v>0</v>
      </c>
      <c r="I48" s="224">
        <f t="shared" si="0"/>
        <v>0</v>
      </c>
    </row>
    <row r="49" spans="1:11">
      <c r="A49" s="236">
        <f t="shared" si="1"/>
        <v>10</v>
      </c>
      <c r="B49" s="223" t="s">
        <v>301</v>
      </c>
      <c r="F49" s="224">
        <v>2</v>
      </c>
      <c r="G49" s="223" t="s">
        <v>285</v>
      </c>
      <c r="H49" s="224">
        <v>0</v>
      </c>
      <c r="I49" s="224">
        <f t="shared" si="0"/>
        <v>0</v>
      </c>
    </row>
    <row r="50" spans="1:11">
      <c r="A50" s="236">
        <f t="shared" si="1"/>
        <v>11</v>
      </c>
      <c r="B50" s="223" t="s">
        <v>302</v>
      </c>
      <c r="F50" s="224">
        <v>2</v>
      </c>
      <c r="G50" s="223" t="s">
        <v>285</v>
      </c>
      <c r="H50" s="224">
        <v>0</v>
      </c>
      <c r="I50" s="224">
        <f t="shared" si="0"/>
        <v>0</v>
      </c>
    </row>
    <row r="51" spans="1:11">
      <c r="A51" s="236">
        <f t="shared" si="1"/>
        <v>12</v>
      </c>
      <c r="B51" s="223" t="s">
        <v>303</v>
      </c>
      <c r="F51" s="224">
        <v>2</v>
      </c>
      <c r="G51" s="223" t="s">
        <v>285</v>
      </c>
      <c r="H51" s="224">
        <v>0</v>
      </c>
      <c r="I51" s="224">
        <f t="shared" si="0"/>
        <v>0</v>
      </c>
    </row>
    <row r="52" spans="1:11">
      <c r="A52" s="236">
        <f t="shared" si="1"/>
        <v>13</v>
      </c>
      <c r="B52" s="223" t="s">
        <v>304</v>
      </c>
      <c r="F52" s="224">
        <v>8</v>
      </c>
      <c r="G52" s="223" t="s">
        <v>285</v>
      </c>
      <c r="H52" s="224">
        <v>0</v>
      </c>
      <c r="I52" s="224">
        <f t="shared" si="0"/>
        <v>0</v>
      </c>
    </row>
    <row r="53" spans="1:11">
      <c r="A53" s="236">
        <f t="shared" si="1"/>
        <v>14</v>
      </c>
      <c r="B53" s="223" t="s">
        <v>305</v>
      </c>
      <c r="F53" s="224">
        <v>20</v>
      </c>
      <c r="G53" s="223" t="s">
        <v>88</v>
      </c>
      <c r="H53" s="224">
        <v>0</v>
      </c>
      <c r="I53" s="224">
        <f t="shared" si="0"/>
        <v>0</v>
      </c>
    </row>
    <row r="54" spans="1:11">
      <c r="A54" s="235">
        <f t="shared" si="1"/>
        <v>15</v>
      </c>
      <c r="B54" s="223" t="s">
        <v>306</v>
      </c>
      <c r="F54" s="224">
        <v>33</v>
      </c>
      <c r="G54" s="223" t="s">
        <v>88</v>
      </c>
      <c r="H54" s="224">
        <v>0</v>
      </c>
      <c r="I54" s="224">
        <f t="shared" si="0"/>
        <v>0</v>
      </c>
    </row>
    <row r="55" spans="1:11">
      <c r="A55" s="235">
        <f t="shared" si="1"/>
        <v>16</v>
      </c>
      <c r="B55" s="223" t="s">
        <v>307</v>
      </c>
      <c r="F55" s="237">
        <v>113</v>
      </c>
      <c r="G55" s="223" t="s">
        <v>88</v>
      </c>
      <c r="H55" s="224">
        <v>0</v>
      </c>
      <c r="I55" s="224">
        <f t="shared" si="0"/>
        <v>0</v>
      </c>
    </row>
    <row r="56" spans="1:11">
      <c r="A56" s="235">
        <f t="shared" si="1"/>
        <v>17</v>
      </c>
      <c r="B56" s="223" t="s">
        <v>308</v>
      </c>
      <c r="F56" s="237">
        <v>8</v>
      </c>
      <c r="G56" s="223" t="s">
        <v>88</v>
      </c>
      <c r="H56" s="224">
        <v>0</v>
      </c>
      <c r="I56" s="224">
        <f t="shared" si="0"/>
        <v>0</v>
      </c>
    </row>
    <row r="57" spans="1:11">
      <c r="A57" s="235">
        <f t="shared" si="1"/>
        <v>18</v>
      </c>
      <c r="B57" s="223" t="s">
        <v>309</v>
      </c>
      <c r="F57" s="237">
        <v>65</v>
      </c>
      <c r="G57" s="223" t="s">
        <v>88</v>
      </c>
      <c r="H57" s="224">
        <v>0</v>
      </c>
      <c r="I57" s="224">
        <f t="shared" si="0"/>
        <v>0</v>
      </c>
    </row>
    <row r="58" spans="1:11">
      <c r="A58" s="235">
        <f t="shared" si="1"/>
        <v>19</v>
      </c>
      <c r="B58" s="223" t="s">
        <v>310</v>
      </c>
      <c r="F58" s="224">
        <v>72</v>
      </c>
      <c r="G58" s="223" t="s">
        <v>285</v>
      </c>
      <c r="H58" s="224">
        <v>0</v>
      </c>
      <c r="I58" s="224">
        <f t="shared" si="0"/>
        <v>0</v>
      </c>
    </row>
    <row r="59" spans="1:11">
      <c r="A59" s="235">
        <f t="shared" si="1"/>
        <v>20</v>
      </c>
      <c r="B59" s="223" t="s">
        <v>311</v>
      </c>
      <c r="F59" s="224">
        <v>9</v>
      </c>
      <c r="G59" s="223" t="s">
        <v>285</v>
      </c>
      <c r="H59" s="224">
        <v>0</v>
      </c>
      <c r="I59" s="224">
        <f t="shared" si="0"/>
        <v>0</v>
      </c>
      <c r="J59" s="238"/>
      <c r="K59" s="238"/>
    </row>
    <row r="60" spans="1:11">
      <c r="A60" s="235">
        <f t="shared" si="1"/>
        <v>21</v>
      </c>
      <c r="B60" s="223" t="s">
        <v>312</v>
      </c>
      <c r="F60" s="224">
        <v>7</v>
      </c>
      <c r="G60" s="223" t="s">
        <v>285</v>
      </c>
      <c r="H60" s="224">
        <v>0</v>
      </c>
      <c r="I60" s="224">
        <f t="shared" si="0"/>
        <v>0</v>
      </c>
      <c r="J60" s="238"/>
      <c r="K60" s="238"/>
    </row>
    <row r="61" spans="1:11">
      <c r="A61" s="235">
        <f t="shared" si="1"/>
        <v>22</v>
      </c>
      <c r="B61" s="228" t="s">
        <v>313</v>
      </c>
      <c r="F61" s="224">
        <v>1</v>
      </c>
      <c r="G61" s="223" t="s">
        <v>285</v>
      </c>
      <c r="H61" s="224">
        <v>0</v>
      </c>
      <c r="I61" s="224">
        <f t="shared" si="0"/>
        <v>0</v>
      </c>
      <c r="J61" s="238"/>
      <c r="K61" s="238"/>
    </row>
    <row r="62" spans="1:11">
      <c r="A62" s="235">
        <f t="shared" si="1"/>
        <v>23</v>
      </c>
      <c r="B62" s="223" t="s">
        <v>314</v>
      </c>
      <c r="F62" s="224">
        <v>5</v>
      </c>
      <c r="G62" s="223" t="s">
        <v>285</v>
      </c>
      <c r="H62" s="224">
        <v>0</v>
      </c>
      <c r="I62" s="224">
        <f t="shared" si="0"/>
        <v>0</v>
      </c>
      <c r="J62" s="238"/>
      <c r="K62" s="238"/>
    </row>
    <row r="63" spans="1:11">
      <c r="A63" s="235">
        <f t="shared" si="1"/>
        <v>24</v>
      </c>
      <c r="B63" s="223" t="s">
        <v>315</v>
      </c>
      <c r="F63" s="224">
        <v>2</v>
      </c>
      <c r="G63" s="223" t="s">
        <v>285</v>
      </c>
      <c r="H63" s="224">
        <v>0</v>
      </c>
      <c r="I63" s="224">
        <f t="shared" si="0"/>
        <v>0</v>
      </c>
      <c r="J63" s="238"/>
      <c r="K63" s="238"/>
    </row>
    <row r="64" spans="1:11">
      <c r="A64" s="235">
        <f t="shared" si="1"/>
        <v>25</v>
      </c>
      <c r="B64" s="228" t="s">
        <v>316</v>
      </c>
      <c r="F64" s="224">
        <v>2</v>
      </c>
      <c r="G64" s="223" t="s">
        <v>285</v>
      </c>
      <c r="H64" s="224">
        <v>0</v>
      </c>
      <c r="I64" s="224">
        <f>H64*F64</f>
        <v>0</v>
      </c>
      <c r="J64" s="239"/>
    </row>
    <row r="65" spans="1:10">
      <c r="A65" s="235">
        <f t="shared" si="1"/>
        <v>26</v>
      </c>
      <c r="B65" s="228" t="s">
        <v>317</v>
      </c>
      <c r="F65" s="224">
        <v>1</v>
      </c>
      <c r="G65" s="223" t="s">
        <v>285</v>
      </c>
      <c r="H65" s="224">
        <v>0</v>
      </c>
      <c r="I65" s="224">
        <f>H65*F65</f>
        <v>0</v>
      </c>
      <c r="J65" s="239"/>
    </row>
    <row r="66" spans="1:10">
      <c r="A66" s="235">
        <f t="shared" si="1"/>
        <v>27</v>
      </c>
      <c r="B66" s="228" t="s">
        <v>318</v>
      </c>
      <c r="F66" s="224">
        <v>2</v>
      </c>
      <c r="G66" s="223" t="s">
        <v>285</v>
      </c>
      <c r="H66" s="224">
        <v>0</v>
      </c>
      <c r="I66" s="224">
        <f>H66*F66</f>
        <v>0</v>
      </c>
    </row>
    <row r="67" spans="1:10">
      <c r="A67" s="235"/>
      <c r="H67" s="237"/>
    </row>
    <row r="68" spans="1:10">
      <c r="A68" s="223" t="s">
        <v>319</v>
      </c>
      <c r="I68" s="224">
        <f>SUM(I40:I66)</f>
        <v>0</v>
      </c>
    </row>
    <row r="70" spans="1:10">
      <c r="A70" s="235"/>
      <c r="G70" s="224"/>
    </row>
    <row r="71" spans="1:10">
      <c r="A71" s="222" t="s">
        <v>320</v>
      </c>
    </row>
    <row r="72" spans="1:10">
      <c r="H72" s="224" t="s">
        <v>321</v>
      </c>
    </row>
    <row r="73" spans="1:10">
      <c r="F73" s="223" t="s">
        <v>281</v>
      </c>
      <c r="G73" s="223" t="s">
        <v>68</v>
      </c>
      <c r="H73" s="224" t="s">
        <v>282</v>
      </c>
      <c r="I73" s="224" t="s">
        <v>283</v>
      </c>
    </row>
    <row r="74" spans="1:10">
      <c r="A74" s="235">
        <v>1</v>
      </c>
      <c r="B74" s="223" t="s">
        <v>292</v>
      </c>
      <c r="F74" s="224">
        <v>20</v>
      </c>
      <c r="G74" s="223" t="s">
        <v>88</v>
      </c>
      <c r="H74" s="224">
        <v>0</v>
      </c>
      <c r="I74" s="224">
        <f>F74*H74</f>
        <v>0</v>
      </c>
    </row>
    <row r="75" spans="1:10">
      <c r="A75" s="236">
        <f>A74+1</f>
        <v>2</v>
      </c>
      <c r="B75" s="223" t="s">
        <v>293</v>
      </c>
      <c r="F75" s="224">
        <v>28</v>
      </c>
      <c r="G75" s="223" t="s">
        <v>88</v>
      </c>
      <c r="H75" s="224">
        <v>0</v>
      </c>
      <c r="I75" s="224">
        <f t="shared" ref="I75:I95" si="2">F75*H75</f>
        <v>0</v>
      </c>
    </row>
    <row r="76" spans="1:10">
      <c r="A76" s="236">
        <f t="shared" ref="A76:A95" si="3">A75+1</f>
        <v>3</v>
      </c>
      <c r="B76" s="223" t="s">
        <v>294</v>
      </c>
      <c r="F76" s="224">
        <v>22</v>
      </c>
      <c r="G76" s="223" t="s">
        <v>88</v>
      </c>
      <c r="H76" s="224">
        <v>0</v>
      </c>
      <c r="I76" s="224">
        <f t="shared" si="2"/>
        <v>0</v>
      </c>
    </row>
    <row r="77" spans="1:10">
      <c r="A77" s="236">
        <f t="shared" si="3"/>
        <v>4</v>
      </c>
      <c r="B77" s="223" t="s">
        <v>295</v>
      </c>
      <c r="F77" s="224">
        <v>4</v>
      </c>
      <c r="G77" s="223" t="s">
        <v>285</v>
      </c>
      <c r="H77" s="224">
        <v>0</v>
      </c>
      <c r="I77" s="224">
        <f t="shared" si="2"/>
        <v>0</v>
      </c>
    </row>
    <row r="78" spans="1:10">
      <c r="A78" s="236">
        <f t="shared" si="3"/>
        <v>5</v>
      </c>
      <c r="B78" s="223" t="s">
        <v>296</v>
      </c>
      <c r="F78" s="224">
        <v>13</v>
      </c>
      <c r="G78" s="223" t="s">
        <v>285</v>
      </c>
      <c r="H78" s="224">
        <v>0</v>
      </c>
      <c r="I78" s="224">
        <f t="shared" si="2"/>
        <v>0</v>
      </c>
    </row>
    <row r="79" spans="1:10">
      <c r="A79" s="236">
        <f t="shared" si="3"/>
        <v>6</v>
      </c>
      <c r="B79" s="223" t="s">
        <v>297</v>
      </c>
      <c r="F79" s="224">
        <v>8</v>
      </c>
      <c r="G79" s="223" t="s">
        <v>285</v>
      </c>
      <c r="H79" s="224">
        <v>0</v>
      </c>
      <c r="I79" s="224">
        <f t="shared" si="2"/>
        <v>0</v>
      </c>
    </row>
    <row r="80" spans="1:10">
      <c r="A80" s="236">
        <f t="shared" si="3"/>
        <v>7</v>
      </c>
      <c r="B80" s="223" t="s">
        <v>298</v>
      </c>
      <c r="F80" s="224">
        <v>1</v>
      </c>
      <c r="G80" s="223" t="s">
        <v>285</v>
      </c>
      <c r="H80" s="224">
        <v>0</v>
      </c>
      <c r="I80" s="224">
        <f t="shared" si="2"/>
        <v>0</v>
      </c>
    </row>
    <row r="81" spans="1:10">
      <c r="A81" s="236">
        <f t="shared" si="3"/>
        <v>8</v>
      </c>
      <c r="B81" s="223" t="s">
        <v>299</v>
      </c>
      <c r="F81" s="224">
        <v>2</v>
      </c>
      <c r="G81" s="223" t="s">
        <v>285</v>
      </c>
      <c r="H81" s="224">
        <v>0</v>
      </c>
      <c r="I81" s="224">
        <f t="shared" si="2"/>
        <v>0</v>
      </c>
    </row>
    <row r="82" spans="1:10">
      <c r="A82" s="236">
        <f t="shared" si="3"/>
        <v>9</v>
      </c>
      <c r="B82" s="223" t="s">
        <v>300</v>
      </c>
      <c r="F82" s="224">
        <v>1</v>
      </c>
      <c r="G82" s="223" t="s">
        <v>285</v>
      </c>
      <c r="H82" s="224">
        <v>0</v>
      </c>
      <c r="I82" s="224">
        <f t="shared" si="2"/>
        <v>0</v>
      </c>
    </row>
    <row r="83" spans="1:10">
      <c r="A83" s="236">
        <f t="shared" si="3"/>
        <v>10</v>
      </c>
      <c r="B83" s="223" t="s">
        <v>301</v>
      </c>
      <c r="F83" s="224">
        <v>2</v>
      </c>
      <c r="G83" s="223" t="s">
        <v>285</v>
      </c>
      <c r="H83" s="224">
        <v>0</v>
      </c>
      <c r="I83" s="224">
        <f t="shared" si="2"/>
        <v>0</v>
      </c>
    </row>
    <row r="84" spans="1:10">
      <c r="A84" s="236">
        <f t="shared" si="3"/>
        <v>11</v>
      </c>
      <c r="B84" s="223" t="s">
        <v>302</v>
      </c>
      <c r="F84" s="224">
        <v>2</v>
      </c>
      <c r="G84" s="223" t="s">
        <v>285</v>
      </c>
      <c r="H84" s="224">
        <v>0</v>
      </c>
      <c r="I84" s="224">
        <f t="shared" si="2"/>
        <v>0</v>
      </c>
    </row>
    <row r="85" spans="1:10">
      <c r="A85" s="236">
        <f t="shared" si="3"/>
        <v>12</v>
      </c>
      <c r="B85" s="223" t="s">
        <v>303</v>
      </c>
      <c r="F85" s="224">
        <v>2</v>
      </c>
      <c r="G85" s="223" t="s">
        <v>285</v>
      </c>
      <c r="H85" s="224">
        <v>0</v>
      </c>
      <c r="I85" s="224">
        <f t="shared" si="2"/>
        <v>0</v>
      </c>
    </row>
    <row r="86" spans="1:10">
      <c r="A86" s="236">
        <f t="shared" si="3"/>
        <v>13</v>
      </c>
      <c r="B86" s="223" t="s">
        <v>304</v>
      </c>
      <c r="F86" s="224">
        <v>8</v>
      </c>
      <c r="G86" s="223" t="s">
        <v>285</v>
      </c>
      <c r="H86" s="224">
        <v>0</v>
      </c>
      <c r="I86" s="224">
        <f t="shared" si="2"/>
        <v>0</v>
      </c>
    </row>
    <row r="87" spans="1:10">
      <c r="A87" s="236">
        <f t="shared" si="3"/>
        <v>14</v>
      </c>
      <c r="B87" s="223" t="s">
        <v>305</v>
      </c>
      <c r="F87" s="224">
        <v>20</v>
      </c>
      <c r="G87" s="223" t="s">
        <v>88</v>
      </c>
      <c r="H87" s="224">
        <v>0</v>
      </c>
      <c r="I87" s="224">
        <f t="shared" si="2"/>
        <v>0</v>
      </c>
    </row>
    <row r="88" spans="1:10">
      <c r="A88" s="236">
        <f t="shared" si="3"/>
        <v>15</v>
      </c>
      <c r="B88" s="223" t="s">
        <v>306</v>
      </c>
      <c r="F88" s="224">
        <v>33</v>
      </c>
      <c r="G88" s="223" t="s">
        <v>88</v>
      </c>
      <c r="H88" s="224">
        <v>0</v>
      </c>
      <c r="I88" s="224">
        <f t="shared" si="2"/>
        <v>0</v>
      </c>
    </row>
    <row r="89" spans="1:10">
      <c r="A89" s="236">
        <f t="shared" si="3"/>
        <v>16</v>
      </c>
      <c r="B89" s="223" t="s">
        <v>307</v>
      </c>
      <c r="F89" s="237">
        <v>113</v>
      </c>
      <c r="G89" s="223" t="s">
        <v>88</v>
      </c>
      <c r="H89" s="224">
        <v>0</v>
      </c>
      <c r="I89" s="224">
        <f t="shared" si="2"/>
        <v>0</v>
      </c>
    </row>
    <row r="90" spans="1:10">
      <c r="A90" s="236">
        <f t="shared" si="3"/>
        <v>17</v>
      </c>
      <c r="B90" s="223" t="s">
        <v>308</v>
      </c>
      <c r="F90" s="237">
        <v>8</v>
      </c>
      <c r="G90" s="223" t="s">
        <v>88</v>
      </c>
      <c r="H90" s="224">
        <v>0</v>
      </c>
      <c r="I90" s="224">
        <f t="shared" si="2"/>
        <v>0</v>
      </c>
    </row>
    <row r="91" spans="1:10">
      <c r="A91" s="236">
        <f t="shared" si="3"/>
        <v>18</v>
      </c>
      <c r="B91" s="223" t="s">
        <v>309</v>
      </c>
      <c r="F91" s="237">
        <v>65</v>
      </c>
      <c r="G91" s="223" t="s">
        <v>88</v>
      </c>
      <c r="H91" s="224">
        <v>0</v>
      </c>
      <c r="I91" s="224">
        <f t="shared" si="2"/>
        <v>0</v>
      </c>
    </row>
    <row r="92" spans="1:10">
      <c r="A92" s="236">
        <f t="shared" si="3"/>
        <v>19</v>
      </c>
      <c r="B92" s="223" t="s">
        <v>310</v>
      </c>
      <c r="F92" s="224">
        <v>72</v>
      </c>
      <c r="G92" s="223" t="s">
        <v>285</v>
      </c>
      <c r="H92" s="224">
        <v>0</v>
      </c>
      <c r="I92" s="224">
        <f t="shared" si="2"/>
        <v>0</v>
      </c>
    </row>
    <row r="93" spans="1:10">
      <c r="A93" s="236">
        <f t="shared" si="3"/>
        <v>20</v>
      </c>
      <c r="B93" s="228" t="s">
        <v>316</v>
      </c>
      <c r="F93" s="224">
        <v>2</v>
      </c>
      <c r="G93" s="223" t="s">
        <v>285</v>
      </c>
      <c r="H93" s="224">
        <v>0</v>
      </c>
      <c r="I93" s="224">
        <f t="shared" si="2"/>
        <v>0</v>
      </c>
    </row>
    <row r="94" spans="1:10">
      <c r="A94" s="235">
        <f t="shared" si="3"/>
        <v>21</v>
      </c>
      <c r="B94" s="228" t="s">
        <v>317</v>
      </c>
      <c r="F94" s="224">
        <v>1</v>
      </c>
      <c r="G94" s="223" t="s">
        <v>285</v>
      </c>
      <c r="H94" s="224">
        <v>0</v>
      </c>
      <c r="I94" s="224">
        <f t="shared" si="2"/>
        <v>0</v>
      </c>
      <c r="J94" s="239"/>
    </row>
    <row r="95" spans="1:10">
      <c r="A95" s="235">
        <f t="shared" si="3"/>
        <v>22</v>
      </c>
      <c r="B95" s="228" t="s">
        <v>318</v>
      </c>
      <c r="F95" s="224">
        <v>2</v>
      </c>
      <c r="G95" s="223" t="s">
        <v>285</v>
      </c>
      <c r="H95" s="224">
        <v>0</v>
      </c>
      <c r="I95" s="224">
        <f t="shared" si="2"/>
        <v>0</v>
      </c>
    </row>
    <row r="96" spans="1:10">
      <c r="A96" s="235"/>
      <c r="H96" s="224"/>
    </row>
    <row r="97" spans="1:10">
      <c r="A97" s="223" t="s">
        <v>319</v>
      </c>
      <c r="H97" s="224"/>
    </row>
    <row r="98" spans="1:10">
      <c r="H98" s="224"/>
    </row>
    <row r="99" spans="1:10">
      <c r="A99" s="223" t="s">
        <v>322</v>
      </c>
      <c r="H99" s="224"/>
      <c r="I99" s="224">
        <f>SUM(I74:I95)</f>
        <v>0</v>
      </c>
    </row>
    <row r="100" spans="1:10">
      <c r="A100" s="235"/>
      <c r="G100" s="224"/>
      <c r="H100" s="224"/>
    </row>
    <row r="101" spans="1:10">
      <c r="A101" s="235" t="s">
        <v>323</v>
      </c>
      <c r="G101" s="224"/>
      <c r="H101" s="224"/>
      <c r="I101" s="224">
        <f>SUM(I74:I76,I87:I91)*0.05</f>
        <v>0</v>
      </c>
    </row>
    <row r="102" spans="1:10">
      <c r="A102" s="235" t="s">
        <v>324</v>
      </c>
      <c r="G102" s="224"/>
      <c r="H102" s="240"/>
      <c r="I102" s="224">
        <f>SUM(I77:I86,I92:I93,I94:I95)*0.05</f>
        <v>0</v>
      </c>
      <c r="J102" s="240"/>
    </row>
    <row r="103" spans="1:10">
      <c r="A103" s="235"/>
      <c r="G103" s="224"/>
      <c r="H103" s="224"/>
    </row>
    <row r="104" spans="1:10">
      <c r="A104" s="235" t="s">
        <v>325</v>
      </c>
      <c r="G104" s="224"/>
      <c r="H104" s="224"/>
      <c r="I104" s="224">
        <f>SUM(I99:I102)</f>
        <v>0</v>
      </c>
    </row>
    <row r="105" spans="1:10">
      <c r="A105" s="235"/>
      <c r="G105" s="224"/>
    </row>
    <row r="106" spans="1:10">
      <c r="A106" s="235"/>
      <c r="G106" s="224"/>
    </row>
    <row r="107" spans="1:10">
      <c r="A107" s="222" t="s">
        <v>275</v>
      </c>
    </row>
    <row r="108" spans="1:10">
      <c r="F108" s="223" t="s">
        <v>281</v>
      </c>
      <c r="G108" s="223" t="s">
        <v>68</v>
      </c>
      <c r="H108" s="224" t="s">
        <v>282</v>
      </c>
      <c r="I108" s="224" t="s">
        <v>283</v>
      </c>
    </row>
    <row r="109" spans="1:10">
      <c r="A109" s="235">
        <v>1</v>
      </c>
      <c r="B109" s="223" t="s">
        <v>326</v>
      </c>
      <c r="F109" s="224">
        <v>7</v>
      </c>
      <c r="G109" s="223" t="s">
        <v>285</v>
      </c>
      <c r="H109" s="224">
        <v>0</v>
      </c>
      <c r="I109" s="224">
        <f>H109*F109</f>
        <v>0</v>
      </c>
    </row>
    <row r="110" spans="1:10">
      <c r="A110" s="235">
        <f>A109+1</f>
        <v>2</v>
      </c>
      <c r="B110" s="228" t="s">
        <v>327</v>
      </c>
      <c r="F110" s="224">
        <v>1</v>
      </c>
      <c r="G110" s="223" t="s">
        <v>285</v>
      </c>
      <c r="H110" s="224">
        <v>0</v>
      </c>
      <c r="I110" s="224">
        <f>H110*F110</f>
        <v>0</v>
      </c>
    </row>
    <row r="111" spans="1:10">
      <c r="A111" s="235">
        <f>A110+1</f>
        <v>3</v>
      </c>
      <c r="B111" s="223" t="s">
        <v>328</v>
      </c>
      <c r="F111" s="224">
        <v>5</v>
      </c>
      <c r="G111" s="223" t="s">
        <v>285</v>
      </c>
      <c r="H111" s="224">
        <v>0</v>
      </c>
      <c r="I111" s="224">
        <f>H111*F111</f>
        <v>0</v>
      </c>
    </row>
    <row r="112" spans="1:10">
      <c r="A112" s="235">
        <f>A111+1</f>
        <v>4</v>
      </c>
      <c r="B112" s="223" t="s">
        <v>329</v>
      </c>
      <c r="F112" s="224">
        <v>2</v>
      </c>
      <c r="G112" s="223" t="s">
        <v>285</v>
      </c>
      <c r="H112" s="224">
        <v>0</v>
      </c>
      <c r="I112" s="224">
        <f>H112*F112</f>
        <v>0</v>
      </c>
    </row>
    <row r="113" spans="1:9">
      <c r="A113" s="235"/>
      <c r="G113" s="224"/>
    </row>
    <row r="114" spans="1:9">
      <c r="A114" s="223" t="s">
        <v>330</v>
      </c>
    </row>
    <row r="115" spans="1:9">
      <c r="A115" s="223" t="s">
        <v>331</v>
      </c>
    </row>
    <row r="117" spans="1:9">
      <c r="A117" s="223" t="s">
        <v>332</v>
      </c>
      <c r="I117" s="224">
        <f>SUM(I109:I112)</f>
        <v>0</v>
      </c>
    </row>
    <row r="122" spans="1:9">
      <c r="A122" s="222" t="s">
        <v>333</v>
      </c>
    </row>
    <row r="123" spans="1:9">
      <c r="F123" s="223" t="s">
        <v>281</v>
      </c>
      <c r="G123" s="223" t="s">
        <v>68</v>
      </c>
      <c r="H123" s="224" t="s">
        <v>282</v>
      </c>
      <c r="I123" s="224" t="s">
        <v>283</v>
      </c>
    </row>
    <row r="124" spans="1:9">
      <c r="A124" s="236" t="s">
        <v>334</v>
      </c>
      <c r="G124" s="241"/>
      <c r="H124" s="242"/>
      <c r="I124" s="224">
        <v>0</v>
      </c>
    </row>
    <row r="125" spans="1:9">
      <c r="A125" s="236"/>
      <c r="G125" s="241"/>
      <c r="H125" s="242"/>
    </row>
    <row r="126" spans="1:9">
      <c r="A126" s="236"/>
      <c r="G126" s="241"/>
      <c r="H126" s="242"/>
    </row>
    <row r="127" spans="1:9">
      <c r="A127" s="236"/>
      <c r="G127" s="239"/>
      <c r="H127" s="236"/>
    </row>
    <row r="128" spans="1:9">
      <c r="A128" s="223" t="s">
        <v>289</v>
      </c>
      <c r="I128" s="224">
        <f>SUM(I124:I126)</f>
        <v>0</v>
      </c>
    </row>
    <row r="129" spans="1:7">
      <c r="A129" s="236"/>
      <c r="D129" s="224"/>
    </row>
    <row r="130" spans="1:7">
      <c r="A130" s="236"/>
      <c r="D130" s="224"/>
    </row>
    <row r="131" spans="1:7">
      <c r="A131" s="223" t="s">
        <v>335</v>
      </c>
      <c r="G131" s="236"/>
    </row>
    <row r="132" spans="1:7">
      <c r="A132" s="223" t="s">
        <v>336</v>
      </c>
      <c r="G132" s="236"/>
    </row>
  </sheetData>
  <pageMargins left="0.75" right="0.75" top="1" bottom="1" header="0.5" footer="0.5"/>
  <pageSetup paperSize="9" scale="72" fitToHeight="6" orientation="portrait" horizontalDpi="1200" verticalDpi="1200" r:id="rId1"/>
  <headerFooter alignWithMargins="0"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73</vt:i4>
      </vt:variant>
    </vt:vector>
  </HeadingPairs>
  <TitlesOfParts>
    <vt:vector size="79" baseType="lpstr">
      <vt:lpstr>Krycí list-01+02</vt:lpstr>
      <vt:lpstr>Krycí list-stavební část</vt:lpstr>
      <vt:lpstr>Rekapitulace</vt:lpstr>
      <vt:lpstr>Položky</vt:lpstr>
      <vt:lpstr>Krycí list-elektro</vt:lpstr>
      <vt:lpstr>Rozpočet</vt:lpstr>
      <vt:lpstr>'Krycí list-01+02'!cisloobjektu</vt:lpstr>
      <vt:lpstr>'Krycí list-elektro'!cisloobjektu</vt:lpstr>
      <vt:lpstr>cisloobjektu</vt:lpstr>
      <vt:lpstr>'Krycí list-01+02'!cislostavby</vt:lpstr>
      <vt:lpstr>'Krycí list-elektro'!cislostavby</vt:lpstr>
      <vt:lpstr>cislostavby</vt:lpstr>
      <vt:lpstr>'Krycí list-01+02'!Datum</vt:lpstr>
      <vt:lpstr>'Krycí list-elektro'!Datum</vt:lpstr>
      <vt:lpstr>Datum</vt:lpstr>
      <vt:lpstr>Dil</vt:lpstr>
      <vt:lpstr>Dodavka</vt:lpstr>
      <vt:lpstr>HSV</vt:lpstr>
      <vt:lpstr>HZS</vt:lpstr>
      <vt:lpstr>'Krycí list-01+02'!JKSO</vt:lpstr>
      <vt:lpstr>'Krycí list-elektro'!JKSO</vt:lpstr>
      <vt:lpstr>JKSO</vt:lpstr>
      <vt:lpstr>'Krycí list-01+02'!MJ</vt:lpstr>
      <vt:lpstr>'Krycí list-elektro'!MJ</vt:lpstr>
      <vt:lpstr>MJ</vt:lpstr>
      <vt:lpstr>Mont</vt:lpstr>
      <vt:lpstr>NazevDilu</vt:lpstr>
      <vt:lpstr>'Krycí list-01+02'!nazevobjektu</vt:lpstr>
      <vt:lpstr>'Krycí list-elektro'!nazevobjektu</vt:lpstr>
      <vt:lpstr>nazevobjektu</vt:lpstr>
      <vt:lpstr>'Krycí list-01+02'!nazevstavby</vt:lpstr>
      <vt:lpstr>'Krycí list-elektro'!nazevstavby</vt:lpstr>
      <vt:lpstr>nazevstavby</vt:lpstr>
      <vt:lpstr>Položky!Názvy_tisku</vt:lpstr>
      <vt:lpstr>Rekapitulace!Názvy_tisku</vt:lpstr>
      <vt:lpstr>'Krycí list-01+02'!Objednatel</vt:lpstr>
      <vt:lpstr>'Krycí list-elektro'!Objednatel</vt:lpstr>
      <vt:lpstr>Objednatel</vt:lpstr>
      <vt:lpstr>'Krycí list-01+02'!Oblast_tisku</vt:lpstr>
      <vt:lpstr>'Krycí list-elektro'!Oblast_tisku</vt:lpstr>
      <vt:lpstr>'Krycí list-stavební část'!Oblast_tisku</vt:lpstr>
      <vt:lpstr>Položky!Oblast_tisku</vt:lpstr>
      <vt:lpstr>Rekapitulace!Oblast_tisku</vt:lpstr>
      <vt:lpstr>'Krycí list-01+02'!PocetMJ</vt:lpstr>
      <vt:lpstr>'Krycí list-elektro'!PocetMJ</vt:lpstr>
      <vt:lpstr>PocetMJ</vt:lpstr>
      <vt:lpstr>'Krycí list-01+02'!Poznamka</vt:lpstr>
      <vt:lpstr>'Krycí list-elektro'!Poznamka</vt:lpstr>
      <vt:lpstr>Poznamka</vt:lpstr>
      <vt:lpstr>'Krycí list-01+02'!Projektant</vt:lpstr>
      <vt:lpstr>'Krycí list-elektro'!Projektant</vt:lpstr>
      <vt:lpstr>Projektant</vt:lpstr>
      <vt:lpstr>PSV</vt:lpstr>
      <vt:lpstr>'Krycí list-01+02'!SazbaDPH1</vt:lpstr>
      <vt:lpstr>'Krycí list-elektro'!SazbaDPH1</vt:lpstr>
      <vt:lpstr>SazbaDPH1</vt:lpstr>
      <vt:lpstr>'Krycí list-01+02'!SazbaDPH2</vt:lpstr>
      <vt:lpstr>'Krycí list-elektro'!SazbaDPH2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'Krycí list-01+02'!Zakazka</vt:lpstr>
      <vt:lpstr>'Krycí list-elektro'!Zakazka</vt:lpstr>
      <vt:lpstr>Zakazka</vt:lpstr>
      <vt:lpstr>'Krycí list-01+02'!Zaklad22</vt:lpstr>
      <vt:lpstr>'Krycí list-elektro'!Zaklad22</vt:lpstr>
      <vt:lpstr>Zaklad22</vt:lpstr>
      <vt:lpstr>'Krycí list-01+02'!Zaklad5</vt:lpstr>
      <vt:lpstr>'Krycí list-elektro'!Zaklad5</vt:lpstr>
      <vt:lpstr>Zaklad5</vt:lpstr>
      <vt:lpstr>'Krycí list-01+02'!Zhotovitel</vt:lpstr>
      <vt:lpstr>'Krycí list-elektro'!Zhotovitel</vt:lpstr>
      <vt:lpstr>Zhotovitel</vt:lpstr>
    </vt:vector>
  </TitlesOfParts>
  <Company>Preinstalled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2018-07-19T12:41:42Z</dcterms:created>
  <dcterms:modified xsi:type="dcterms:W3CDTF">2018-07-19T13:11:10Z</dcterms:modified>
</cp:coreProperties>
</file>